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9320" windowHeight="10035" tabRatio="849" activeTab="1"/>
  </bookViews>
  <sheets>
    <sheet name="Introduction" sheetId="19" r:id="rId1"/>
    <sheet name="Scheme Details" sheetId="12" r:id="rId2"/>
    <sheet name="Scheme Scores" sheetId="13" r:id="rId3"/>
    <sheet name="Scheme Scores - Charts" sheetId="24" r:id="rId4"/>
    <sheet name="Optional Scheme Scores" sheetId="30" r:id="rId5"/>
    <sheet name="Optional Scheme Scores - Charts" sheetId="31" r:id="rId6"/>
    <sheet name="MHA MSF2 KPI's" sheetId="1" r:id="rId7"/>
    <sheet name="1_Product" sheetId="2" r:id="rId8"/>
    <sheet name="2_Service" sheetId="17" r:id="rId9"/>
    <sheet name="3_Right First Time" sheetId="16" r:id="rId10"/>
    <sheet name="4_Cost management" sheetId="5" r:id="rId11"/>
    <sheet name="5_Time" sheetId="15" r:id="rId12"/>
    <sheet name="6_Safety" sheetId="7" r:id="rId13"/>
    <sheet name="7_Learning &amp; Development" sheetId="8" r:id="rId14"/>
    <sheet name="8_Community" sheetId="9" r:id="rId15"/>
    <sheet name="9_Traffic Management" sheetId="18" r:id="rId16"/>
    <sheet name="10_Innovation &amp; Value for Money" sheetId="20" r:id="rId17"/>
    <sheet name="11_Commissioning Authority" sheetId="25" r:id="rId18"/>
    <sheet name="8_Community Score Calculation" sheetId="11" r:id="rId19"/>
    <sheet name="4_Cost Management Muliplier" sheetId="26" r:id="rId20"/>
    <sheet name="10_ECI Savings Multiplier" sheetId="29" r:id="rId21"/>
  </sheets>
  <definedNames>
    <definedName name="_xlnm._FilterDatabase" localSheetId="6" hidden="1">'MHA MSF2 KPI''s'!$A$1:$N$46</definedName>
    <definedName name="_xlnm.Print_Area" localSheetId="7">'1_Product'!$A:$K</definedName>
    <definedName name="_xlnm.Print_Area" localSheetId="8">'2_Service'!$A:$K</definedName>
    <definedName name="_xlnm.Print_Area" localSheetId="9">'3_Right First Time'!$A:$K</definedName>
    <definedName name="_xlnm.Print_Area" localSheetId="10">'4_Cost management'!$A:$K</definedName>
    <definedName name="_xlnm.Print_Area" localSheetId="11">'5_Time'!$A:$K</definedName>
    <definedName name="_xlnm.Print_Area" localSheetId="12">'6_Safety'!$A:$K</definedName>
    <definedName name="_xlnm.Print_Area" localSheetId="0">Introduction!$A:$C</definedName>
    <definedName name="_xlnm.Print_Titles" localSheetId="20">'10_ECI Savings Multiplier'!$1:$1</definedName>
    <definedName name="_xlnm.Print_Titles" localSheetId="19">'4_Cost Management Muliplier'!$1:$1</definedName>
    <definedName name="_xlnm.Print_Titles" localSheetId="6">'MHA MSF2 KPI''s'!$1:$1</definedName>
    <definedName name="_xlnm.Print_Titles" localSheetId="4">'Optional Scheme Scores'!$1:$5</definedName>
    <definedName name="_xlnm.Print_Titles" localSheetId="2">'Scheme Scores'!$1:$5</definedName>
  </definedNames>
  <calcPr calcId="145621"/>
</workbook>
</file>

<file path=xl/calcChain.xml><?xml version="1.0" encoding="utf-8"?>
<calcChain xmlns="http://schemas.openxmlformats.org/spreadsheetml/2006/main">
  <c r="G39" i="30" l="1"/>
  <c r="G35" i="30"/>
  <c r="G34" i="30"/>
  <c r="G33" i="30"/>
  <c r="G32" i="30"/>
  <c r="G30" i="30"/>
  <c r="G26" i="30"/>
  <c r="G25" i="30"/>
  <c r="G22" i="30"/>
  <c r="G21" i="30"/>
  <c r="G20" i="30"/>
  <c r="G19" i="30"/>
  <c r="G15" i="30"/>
  <c r="G13" i="30"/>
  <c r="G12" i="30"/>
  <c r="C16" i="16"/>
  <c r="E17" i="30" s="1"/>
  <c r="G17" i="30" s="1"/>
  <c r="C55" i="12"/>
  <c r="C15" i="16" s="1"/>
  <c r="E16" i="30" s="1"/>
  <c r="G16" i="30" s="1"/>
  <c r="C56" i="12"/>
  <c r="I16" i="16"/>
  <c r="I15" i="16"/>
  <c r="H16" i="16"/>
  <c r="H15" i="16"/>
  <c r="F16" i="16"/>
  <c r="F15" i="16"/>
  <c r="B16" i="16"/>
  <c r="B15" i="16"/>
  <c r="A16" i="16"/>
  <c r="A15" i="16"/>
  <c r="C17" i="30"/>
  <c r="C16" i="30"/>
  <c r="B17" i="30"/>
  <c r="B16" i="30"/>
  <c r="A17" i="30"/>
  <c r="A16" i="30"/>
  <c r="C50" i="12" l="1"/>
  <c r="G22" i="13" l="1"/>
  <c r="E3" i="13" l="1"/>
  <c r="E8" i="13" s="1"/>
  <c r="C3" i="13"/>
  <c r="D3" i="25"/>
  <c r="D3" i="20"/>
  <c r="D3" i="18"/>
  <c r="D3" i="9"/>
  <c r="D3" i="8"/>
  <c r="D3" i="7"/>
  <c r="D3" i="15"/>
  <c r="D3" i="5"/>
  <c r="D3" i="16"/>
  <c r="D3" i="17"/>
  <c r="D3" i="2"/>
  <c r="B3" i="2"/>
  <c r="B5" i="30"/>
  <c r="B4" i="30"/>
  <c r="E3" i="30"/>
  <c r="E8" i="30" s="1"/>
  <c r="C3" i="30"/>
  <c r="B2" i="30"/>
  <c r="B1" i="30"/>
  <c r="B5" i="31"/>
  <c r="B4" i="31"/>
  <c r="E3" i="31"/>
  <c r="C3" i="31"/>
  <c r="B2" i="31"/>
  <c r="B1" i="31"/>
  <c r="C51" i="12" l="1"/>
  <c r="B42" i="12"/>
  <c r="B41" i="12"/>
  <c r="B40" i="12"/>
  <c r="B39" i="12"/>
  <c r="B10" i="25"/>
  <c r="B14" i="18"/>
  <c r="B11" i="8" l="1"/>
  <c r="B17" i="8"/>
  <c r="B14" i="7"/>
  <c r="B21" i="15"/>
  <c r="B18" i="16"/>
  <c r="B17" i="17" l="1"/>
  <c r="E39" i="30" l="1"/>
  <c r="E35" i="30"/>
  <c r="E34" i="30"/>
  <c r="E33" i="30"/>
  <c r="E32" i="30"/>
  <c r="E30" i="30"/>
  <c r="E26" i="30"/>
  <c r="E25" i="30"/>
  <c r="E22" i="30"/>
  <c r="E21" i="30"/>
  <c r="E20" i="30"/>
  <c r="E19" i="30"/>
  <c r="C39" i="30"/>
  <c r="B39" i="30"/>
  <c r="A39" i="30"/>
  <c r="C35" i="30"/>
  <c r="C34" i="30"/>
  <c r="C33" i="30"/>
  <c r="B35" i="30"/>
  <c r="B34" i="30"/>
  <c r="B33" i="30"/>
  <c r="A35" i="30"/>
  <c r="A34" i="30"/>
  <c r="A33" i="30"/>
  <c r="C32" i="30"/>
  <c r="B32" i="30"/>
  <c r="A32" i="30"/>
  <c r="C30" i="30"/>
  <c r="B30" i="30"/>
  <c r="A30" i="30"/>
  <c r="C26" i="30"/>
  <c r="C25" i="30"/>
  <c r="C24" i="30"/>
  <c r="B26" i="30"/>
  <c r="B25" i="30"/>
  <c r="B24" i="30"/>
  <c r="A26" i="30"/>
  <c r="A25" i="30"/>
  <c r="A24" i="30"/>
  <c r="C22" i="30"/>
  <c r="C21" i="30"/>
  <c r="C20" i="30"/>
  <c r="C19" i="30"/>
  <c r="B22" i="30"/>
  <c r="B21" i="30"/>
  <c r="B20" i="30"/>
  <c r="A22" i="30"/>
  <c r="A21" i="30"/>
  <c r="A20" i="30"/>
  <c r="B19" i="30"/>
  <c r="A19" i="30"/>
  <c r="E15" i="30"/>
  <c r="C15" i="30"/>
  <c r="B15" i="30"/>
  <c r="A15" i="30"/>
  <c r="E13" i="30"/>
  <c r="E12" i="30"/>
  <c r="C13" i="30"/>
  <c r="C12" i="30"/>
  <c r="B13" i="30"/>
  <c r="B12" i="30"/>
  <c r="A13" i="30"/>
  <c r="A12" i="30"/>
  <c r="C54" i="12" l="1"/>
  <c r="C9" i="20" s="1"/>
  <c r="C53" i="12"/>
  <c r="G32" i="13" l="1"/>
  <c r="A10" i="13"/>
  <c r="A35" i="13" s="1"/>
  <c r="A12" i="13"/>
  <c r="A37" i="13" s="1"/>
  <c r="A16" i="13"/>
  <c r="A41" i="13" s="1"/>
  <c r="A18" i="13"/>
  <c r="A43" i="13" s="1"/>
  <c r="A20" i="13"/>
  <c r="A45" i="13" s="1"/>
  <c r="A22" i="13"/>
  <c r="A47" i="13" s="1"/>
  <c r="A24" i="13"/>
  <c r="A49" i="13" s="1"/>
  <c r="A26" i="13"/>
  <c r="A51" i="13" s="1"/>
  <c r="A28" i="13"/>
  <c r="A53" i="13" s="1"/>
  <c r="A30" i="13"/>
  <c r="A34" i="13"/>
  <c r="A36" i="13"/>
  <c r="A38" i="13"/>
  <c r="A40" i="13"/>
  <c r="A42" i="13"/>
  <c r="A44" i="13"/>
  <c r="A46" i="13"/>
  <c r="A48" i="13"/>
  <c r="A50" i="13"/>
  <c r="A52" i="13"/>
  <c r="E30" i="13"/>
  <c r="G30" i="13" s="1"/>
  <c r="C30" i="13"/>
  <c r="B30" i="13"/>
  <c r="C28" i="13"/>
  <c r="C53" i="13" s="1"/>
  <c r="B28" i="13"/>
  <c r="B53" i="13" s="1"/>
  <c r="C26" i="13"/>
  <c r="C51" i="13" s="1"/>
  <c r="B26" i="13"/>
  <c r="B51" i="13" s="1"/>
  <c r="C24" i="13"/>
  <c r="C49" i="13" s="1"/>
  <c r="B24" i="13"/>
  <c r="B49" i="13" s="1"/>
  <c r="C22" i="13"/>
  <c r="C47" i="13" s="1"/>
  <c r="B22" i="13"/>
  <c r="B47" i="13" s="1"/>
  <c r="C20" i="13"/>
  <c r="C45" i="13" s="1"/>
  <c r="B20" i="13"/>
  <c r="B45" i="13" s="1"/>
  <c r="C16" i="13"/>
  <c r="C41" i="13" s="1"/>
  <c r="B16" i="13"/>
  <c r="B41" i="13" s="1"/>
  <c r="B12" i="13"/>
  <c r="B37" i="13" s="1"/>
  <c r="K6" i="15"/>
  <c r="K12" i="15" s="1"/>
  <c r="J6" i="15"/>
  <c r="J12" i="15" s="1"/>
  <c r="I6" i="15"/>
  <c r="I12" i="15" s="1"/>
  <c r="H6" i="15"/>
  <c r="H12" i="15" s="1"/>
  <c r="G6" i="15"/>
  <c r="G12" i="15" s="1"/>
  <c r="F6" i="15"/>
  <c r="C18" i="13" s="1"/>
  <c r="C43" i="13" s="1"/>
  <c r="D6" i="15"/>
  <c r="E18" i="13" s="1"/>
  <c r="G18" i="13" s="1"/>
  <c r="B6" i="15"/>
  <c r="B12" i="15" s="1"/>
  <c r="A6" i="15"/>
  <c r="A12" i="15" s="1"/>
  <c r="I17" i="15"/>
  <c r="H17" i="15"/>
  <c r="G17" i="15"/>
  <c r="F17" i="15"/>
  <c r="B17" i="15"/>
  <c r="A17" i="15"/>
  <c r="K15" i="8"/>
  <c r="J15" i="8"/>
  <c r="I15" i="8"/>
  <c r="H15" i="8"/>
  <c r="G15" i="8"/>
  <c r="F15" i="8"/>
  <c r="B15" i="8"/>
  <c r="A15" i="8"/>
  <c r="C6" i="20"/>
  <c r="K6" i="25"/>
  <c r="J6" i="25"/>
  <c r="I6" i="25"/>
  <c r="H6" i="25"/>
  <c r="G6" i="25"/>
  <c r="F6" i="25"/>
  <c r="D6" i="25"/>
  <c r="B6" i="25"/>
  <c r="I13" i="20"/>
  <c r="H13" i="20"/>
  <c r="G13" i="20"/>
  <c r="F13" i="20"/>
  <c r="B13" i="20"/>
  <c r="A13" i="20"/>
  <c r="C6" i="18"/>
  <c r="D6" i="18" s="1"/>
  <c r="E26" i="13" s="1"/>
  <c r="G26" i="13" s="1"/>
  <c r="C6" i="9"/>
  <c r="D6" i="9" s="1"/>
  <c r="C6" i="7"/>
  <c r="D6" i="7" s="1"/>
  <c r="E6" i="7" s="1"/>
  <c r="E45" i="13" s="1"/>
  <c r="G45" i="13" s="1"/>
  <c r="D45" i="13" s="1"/>
  <c r="C6" i="16"/>
  <c r="D6" i="16" s="1"/>
  <c r="E6" i="16" s="1"/>
  <c r="E39" i="13" s="1"/>
  <c r="G39" i="13" s="1"/>
  <c r="D39" i="13" s="1"/>
  <c r="C6" i="17"/>
  <c r="D6" i="17" s="1"/>
  <c r="C6" i="2"/>
  <c r="B14" i="2" s="1"/>
  <c r="B53" i="12"/>
  <c r="I17" i="5"/>
  <c r="H17" i="5"/>
  <c r="G17" i="5"/>
  <c r="F17" i="5"/>
  <c r="B17" i="5"/>
  <c r="A17" i="5"/>
  <c r="H6" i="9"/>
  <c r="H10" i="9" s="1"/>
  <c r="F6" i="9"/>
  <c r="F10" i="9" s="1"/>
  <c r="B6" i="9"/>
  <c r="B10" i="9" s="1"/>
  <c r="K6" i="7"/>
  <c r="K10" i="7" s="1"/>
  <c r="J6" i="7"/>
  <c r="J10" i="7" s="1"/>
  <c r="I6" i="7"/>
  <c r="I10" i="7" s="1"/>
  <c r="H6" i="7"/>
  <c r="H10" i="7" s="1"/>
  <c r="G6" i="7"/>
  <c r="G10" i="7" s="1"/>
  <c r="F6" i="7"/>
  <c r="F10" i="7" s="1"/>
  <c r="B6" i="7"/>
  <c r="B10" i="7" s="1"/>
  <c r="A6" i="7"/>
  <c r="A10" i="7" s="1"/>
  <c r="A6" i="25"/>
  <c r="B3" i="25"/>
  <c r="D2" i="25"/>
  <c r="B2" i="25"/>
  <c r="D1" i="25"/>
  <c r="B1" i="25"/>
  <c r="B5" i="24"/>
  <c r="B4" i="24"/>
  <c r="B3" i="24"/>
  <c r="B2" i="24"/>
  <c r="B1" i="24"/>
  <c r="B52" i="13"/>
  <c r="B50" i="13"/>
  <c r="B48" i="13"/>
  <c r="B46" i="13"/>
  <c r="B44" i="13"/>
  <c r="B42" i="13"/>
  <c r="B40" i="13"/>
  <c r="B38" i="13"/>
  <c r="B36" i="13"/>
  <c r="B34" i="13"/>
  <c r="B5" i="13"/>
  <c r="B4" i="13"/>
  <c r="K6" i="20"/>
  <c r="K9" i="20" s="1"/>
  <c r="J6" i="20"/>
  <c r="J9" i="20" s="1"/>
  <c r="I6" i="20"/>
  <c r="I9" i="20" s="1"/>
  <c r="H6" i="20"/>
  <c r="H9" i="20" s="1"/>
  <c r="G6" i="20"/>
  <c r="G9" i="20" s="1"/>
  <c r="F6" i="20"/>
  <c r="F9" i="20" s="1"/>
  <c r="B6" i="20"/>
  <c r="B9" i="20" s="1"/>
  <c r="A6" i="20"/>
  <c r="A9" i="20" s="1"/>
  <c r="K6" i="18"/>
  <c r="K10" i="18" s="1"/>
  <c r="J6" i="18"/>
  <c r="J10" i="18" s="1"/>
  <c r="I6" i="18"/>
  <c r="I10" i="18" s="1"/>
  <c r="H6" i="18"/>
  <c r="H10" i="18" s="1"/>
  <c r="G6" i="18"/>
  <c r="G10" i="18" s="1"/>
  <c r="F6" i="18"/>
  <c r="F10" i="18" s="1"/>
  <c r="B6" i="18"/>
  <c r="B10" i="18" s="1"/>
  <c r="A6" i="18"/>
  <c r="A10" i="18" s="1"/>
  <c r="I17" i="9"/>
  <c r="H17" i="9"/>
  <c r="G17" i="9"/>
  <c r="F17" i="9"/>
  <c r="I16" i="9"/>
  <c r="H16" i="9"/>
  <c r="G16" i="9"/>
  <c r="F16" i="9"/>
  <c r="I15" i="9"/>
  <c r="H15" i="9"/>
  <c r="G15" i="9"/>
  <c r="F15" i="9"/>
  <c r="I14" i="9"/>
  <c r="H14" i="9"/>
  <c r="G14" i="9"/>
  <c r="B17" i="9"/>
  <c r="A17" i="9"/>
  <c r="B16" i="9"/>
  <c r="A16" i="9"/>
  <c r="B15" i="9"/>
  <c r="A15" i="9"/>
  <c r="F14" i="9"/>
  <c r="B14" i="9"/>
  <c r="A14" i="9"/>
  <c r="K6" i="9"/>
  <c r="K10" i="9" s="1"/>
  <c r="J6" i="9"/>
  <c r="J10" i="9" s="1"/>
  <c r="I6" i="9"/>
  <c r="I10" i="9" s="1"/>
  <c r="G6" i="9"/>
  <c r="G10" i="9" s="1"/>
  <c r="A6" i="9"/>
  <c r="A10" i="9" s="1"/>
  <c r="K9" i="8"/>
  <c r="J6" i="8"/>
  <c r="J9" i="8" s="1"/>
  <c r="I6" i="8"/>
  <c r="I9" i="8" s="1"/>
  <c r="H6" i="8"/>
  <c r="H9" i="8" s="1"/>
  <c r="G6" i="8"/>
  <c r="G9" i="8" s="1"/>
  <c r="F6" i="8"/>
  <c r="F9" i="8" s="1"/>
  <c r="B6" i="8"/>
  <c r="A6" i="8"/>
  <c r="A9" i="8" s="1"/>
  <c r="I19" i="15"/>
  <c r="H19" i="15"/>
  <c r="G19" i="15"/>
  <c r="F19" i="15"/>
  <c r="B19" i="15"/>
  <c r="A19" i="15"/>
  <c r="I18" i="15"/>
  <c r="H18" i="15"/>
  <c r="G18" i="15"/>
  <c r="B18" i="15"/>
  <c r="F18" i="15"/>
  <c r="A18" i="15"/>
  <c r="C6" i="15"/>
  <c r="B14" i="5"/>
  <c r="I16" i="5"/>
  <c r="H16" i="5"/>
  <c r="G16" i="5"/>
  <c r="I15" i="5"/>
  <c r="H15" i="5"/>
  <c r="G15" i="5"/>
  <c r="I14" i="5"/>
  <c r="H14" i="5"/>
  <c r="G14" i="5"/>
  <c r="F16" i="5"/>
  <c r="F15" i="5"/>
  <c r="F14" i="5"/>
  <c r="A16" i="5"/>
  <c r="A15" i="5"/>
  <c r="A14" i="5"/>
  <c r="K6" i="5"/>
  <c r="K10" i="5" s="1"/>
  <c r="J6" i="5"/>
  <c r="J10" i="5" s="1"/>
  <c r="I6" i="5"/>
  <c r="I10" i="5" s="1"/>
  <c r="H6" i="5"/>
  <c r="H10" i="5" s="1"/>
  <c r="G6" i="5"/>
  <c r="G10" i="5" s="1"/>
  <c r="F6" i="5"/>
  <c r="F10" i="5" s="1"/>
  <c r="B6" i="5"/>
  <c r="B10" i="5" s="1"/>
  <c r="A6" i="5"/>
  <c r="A10" i="5" s="1"/>
  <c r="I14" i="16"/>
  <c r="H14" i="16"/>
  <c r="F14" i="16"/>
  <c r="B14" i="16"/>
  <c r="A14" i="16"/>
  <c r="K6" i="16"/>
  <c r="K10" i="16" s="1"/>
  <c r="J6" i="16"/>
  <c r="J10" i="16" s="1"/>
  <c r="I6" i="16"/>
  <c r="I10" i="16" s="1"/>
  <c r="H6" i="16"/>
  <c r="H10" i="16" s="1"/>
  <c r="G6" i="16"/>
  <c r="G10" i="16" s="1"/>
  <c r="F6" i="16"/>
  <c r="F10" i="16" s="1"/>
  <c r="B6" i="16"/>
  <c r="B14" i="13" s="1"/>
  <c r="B39" i="13" s="1"/>
  <c r="A6" i="16"/>
  <c r="A10" i="16" s="1"/>
  <c r="I15" i="17"/>
  <c r="H15" i="17"/>
  <c r="G15" i="17"/>
  <c r="F15" i="17"/>
  <c r="B15" i="17"/>
  <c r="A15" i="17"/>
  <c r="I14" i="17"/>
  <c r="H14" i="17"/>
  <c r="G14" i="17"/>
  <c r="F14" i="17"/>
  <c r="B14" i="17"/>
  <c r="A14" i="17"/>
  <c r="F6" i="17"/>
  <c r="C12" i="13" s="1"/>
  <c r="C37" i="13" s="1"/>
  <c r="K6" i="17"/>
  <c r="K10" i="17" s="1"/>
  <c r="J6" i="17"/>
  <c r="J10" i="17" s="1"/>
  <c r="I6" i="17"/>
  <c r="I10" i="17" s="1"/>
  <c r="H6" i="17"/>
  <c r="H10" i="17" s="1"/>
  <c r="G6" i="17"/>
  <c r="G10" i="17" s="1"/>
  <c r="B6" i="17"/>
  <c r="B10" i="17" s="1"/>
  <c r="A6" i="17"/>
  <c r="A10" i="17" s="1"/>
  <c r="K6" i="2"/>
  <c r="K10" i="2" s="1"/>
  <c r="J6" i="2"/>
  <c r="J10" i="2" s="1"/>
  <c r="I6" i="2"/>
  <c r="I10" i="2" s="1"/>
  <c r="B1" i="20"/>
  <c r="D1" i="20"/>
  <c r="B2" i="20"/>
  <c r="D2" i="20"/>
  <c r="B3" i="20"/>
  <c r="H6" i="2"/>
  <c r="H10" i="2" s="1"/>
  <c r="G6" i="2"/>
  <c r="G10" i="2" s="1"/>
  <c r="F6" i="2"/>
  <c r="C10" i="13" s="1"/>
  <c r="C35" i="13" s="1"/>
  <c r="B6" i="2"/>
  <c r="B10" i="13" s="1"/>
  <c r="B35" i="13" s="1"/>
  <c r="A6" i="2"/>
  <c r="A10" i="2" s="1"/>
  <c r="C10" i="5"/>
  <c r="C52" i="12"/>
  <c r="C17" i="15" s="1"/>
  <c r="C6" i="8"/>
  <c r="D6" i="8" s="1"/>
  <c r="E22" i="13" s="1"/>
  <c r="B1" i="18"/>
  <c r="D1" i="18"/>
  <c r="B2" i="18"/>
  <c r="D2" i="18"/>
  <c r="B3" i="18"/>
  <c r="B1" i="17"/>
  <c r="D1" i="17"/>
  <c r="B2" i="17"/>
  <c r="D2" i="17"/>
  <c r="B3" i="17"/>
  <c r="B16" i="5"/>
  <c r="B15" i="5"/>
  <c r="B1" i="16"/>
  <c r="D1" i="16"/>
  <c r="B2" i="16"/>
  <c r="D2" i="16"/>
  <c r="B3" i="16"/>
  <c r="B1" i="15"/>
  <c r="D1" i="15"/>
  <c r="B2" i="15"/>
  <c r="D2" i="15"/>
  <c r="B3" i="15"/>
  <c r="B2" i="13"/>
  <c r="B1" i="13"/>
  <c r="B1" i="7"/>
  <c r="D1" i="7"/>
  <c r="B2" i="7"/>
  <c r="D2" i="7"/>
  <c r="B3" i="9"/>
  <c r="D2" i="9"/>
  <c r="B2" i="9"/>
  <c r="D1" i="9"/>
  <c r="B1" i="9"/>
  <c r="B3" i="8"/>
  <c r="D2" i="8"/>
  <c r="B2" i="8"/>
  <c r="D1" i="8"/>
  <c r="B1" i="8"/>
  <c r="B3" i="5"/>
  <c r="D2" i="5"/>
  <c r="B2" i="5"/>
  <c r="D1" i="5"/>
  <c r="B1" i="5"/>
  <c r="D2" i="2"/>
  <c r="B2" i="2"/>
  <c r="D1" i="2"/>
  <c r="B1" i="2"/>
  <c r="B3" i="7"/>
  <c r="E24" i="13" l="1"/>
  <c r="G24" i="13" s="1"/>
  <c r="B19" i="9"/>
  <c r="B10" i="16"/>
  <c r="F10" i="17"/>
  <c r="D6" i="2"/>
  <c r="E10" i="13" s="1"/>
  <c r="G10" i="13" s="1"/>
  <c r="F10" i="2"/>
  <c r="E6" i="20"/>
  <c r="E53" i="13" s="1"/>
  <c r="G53" i="13" s="1"/>
  <c r="D53" i="13" s="1"/>
  <c r="D6" i="20"/>
  <c r="E6" i="9"/>
  <c r="E49" i="13" s="1"/>
  <c r="G49" i="13" s="1"/>
  <c r="D49" i="13" s="1"/>
  <c r="B10" i="2"/>
  <c r="B18" i="13"/>
  <c r="B43" i="13" s="1"/>
  <c r="G8" i="13"/>
  <c r="D10" i="5"/>
  <c r="C6" i="5"/>
  <c r="E6" i="18"/>
  <c r="E51" i="13" s="1"/>
  <c r="G51" i="13" s="1"/>
  <c r="D51" i="13" s="1"/>
  <c r="E6" i="8"/>
  <c r="E47" i="13" s="1"/>
  <c r="G47" i="13" s="1"/>
  <c r="D47" i="13" s="1"/>
  <c r="E20" i="13"/>
  <c r="G20" i="13" s="1"/>
  <c r="E6" i="15"/>
  <c r="E43" i="13" s="1"/>
  <c r="G43" i="13" s="1"/>
  <c r="D43" i="13" s="1"/>
  <c r="E14" i="13"/>
  <c r="G14" i="13" s="1"/>
  <c r="E6" i="17"/>
  <c r="E37" i="13" s="1"/>
  <c r="G37" i="13" s="1"/>
  <c r="D37" i="13" s="1"/>
  <c r="E12" i="13"/>
  <c r="G12" i="13" s="1"/>
  <c r="E33" i="13"/>
  <c r="G33" i="13" s="1"/>
  <c r="C14" i="13"/>
  <c r="C39" i="13" s="1"/>
  <c r="A14" i="13"/>
  <c r="A39" i="13" s="1"/>
  <c r="F12" i="15"/>
  <c r="E28" i="13" l="1"/>
  <c r="G28" i="13" s="1"/>
  <c r="B18" i="20"/>
  <c r="E6" i="2"/>
  <c r="E35" i="13" s="1"/>
  <c r="G35" i="13" s="1"/>
  <c r="D35" i="13" s="1"/>
  <c r="E8" i="15"/>
  <c r="E24" i="30"/>
  <c r="G24" i="30" s="1"/>
  <c r="D6" i="5"/>
  <c r="E6" i="5"/>
  <c r="E16" i="13" l="1"/>
  <c r="G16" i="13" s="1"/>
  <c r="B19" i="5"/>
  <c r="E41" i="13"/>
  <c r="G41" i="13" s="1"/>
  <c r="D41" i="13" s="1"/>
  <c r="E10" i="5"/>
</calcChain>
</file>

<file path=xl/sharedStrings.xml><?xml version="1.0" encoding="utf-8"?>
<sst xmlns="http://schemas.openxmlformats.org/spreadsheetml/2006/main" count="1070" uniqueCount="502">
  <si>
    <t>Compliance with scheme design</t>
  </si>
  <si>
    <t>Outstanding works at handover</t>
  </si>
  <si>
    <t>Review carried out in a timely manner including performance management information</t>
  </si>
  <si>
    <t>Value of savings identified and used via ECI</t>
  </si>
  <si>
    <r>
      <t xml:space="preserve">A key aspect is unsatisfactory to the extent that the </t>
    </r>
    <r>
      <rPr>
        <b/>
        <i/>
        <sz val="11"/>
        <color indexed="8"/>
        <rFont val="Calibri"/>
        <family val="2"/>
      </rPr>
      <t>Project Manager</t>
    </r>
    <r>
      <rPr>
        <sz val="11"/>
        <color theme="1"/>
        <rFont val="Calibri"/>
        <family val="2"/>
        <scheme val="minor"/>
      </rPr>
      <t xml:space="preserve"> considers that significant intervention is required eg a serious failure of the quality management system resulting in significant additional cost as a result of failure to comply with the Works Information. The Project Manager will have written to the suppliers Framework Manager and the MHA Framework Manager and the matter raised at Framework Community Board.</t>
    </r>
  </si>
  <si>
    <r>
      <t xml:space="preserve">Some minor aspects are currently unacceptable and slightly outweigh those which are satisfactory to the extent that the </t>
    </r>
    <r>
      <rPr>
        <b/>
        <i/>
        <sz val="11"/>
        <color indexed="8"/>
        <rFont val="Calibri"/>
        <family val="2"/>
      </rPr>
      <t>Project Manage</t>
    </r>
    <r>
      <rPr>
        <sz val="11"/>
        <color theme="1"/>
        <rFont val="Calibri"/>
        <family val="2"/>
        <scheme val="minor"/>
      </rPr>
      <t>r seeks improvement. The concerns should have been raised at progress meeting minutes/action points</t>
    </r>
  </si>
  <si>
    <t>Handover</t>
  </si>
  <si>
    <t>Acceptance inspections and as-built records</t>
  </si>
  <si>
    <t>Post project review</t>
  </si>
  <si>
    <t>Risk register</t>
  </si>
  <si>
    <t>Sustainable construction</t>
  </si>
  <si>
    <t>Minimise waste creation and maximise recycling</t>
  </si>
  <si>
    <t>Opportunties plan</t>
  </si>
  <si>
    <t>Satisfaction against key aspects</t>
  </si>
  <si>
    <r>
      <t xml:space="preserve">Construction of main </t>
    </r>
    <r>
      <rPr>
        <i/>
        <sz val="11"/>
        <color indexed="8"/>
        <rFont val="Calibri"/>
        <family val="2"/>
      </rPr>
      <t>works</t>
    </r>
  </si>
  <si>
    <t>Service</t>
  </si>
  <si>
    <t>Right first time</t>
  </si>
  <si>
    <t>Cost management</t>
  </si>
  <si>
    <t>Time</t>
  </si>
  <si>
    <t>Safety</t>
  </si>
  <si>
    <t>Learning and development</t>
  </si>
  <si>
    <t>Community</t>
  </si>
  <si>
    <t>Traffic management</t>
  </si>
  <si>
    <t>Innovation and quality for money</t>
  </si>
  <si>
    <t>Type</t>
  </si>
  <si>
    <t>Purpose</t>
  </si>
  <si>
    <t>To measure how the impact of projects on the local community is minimised before, during and after completion.</t>
  </si>
  <si>
    <t>Customer Care, working with the local community, Considerate Constructor.</t>
  </si>
  <si>
    <t>Measure</t>
  </si>
  <si>
    <t>Core</t>
  </si>
  <si>
    <t>Percentage of customer enquiries responded to first time against target</t>
  </si>
  <si>
    <t>Method</t>
  </si>
  <si>
    <t>Considerate Constructors Scheme Inspection</t>
  </si>
  <si>
    <t>Frontager scheme satisfaction survey</t>
  </si>
  <si>
    <t>Contractors level of engagement with the Scheme communications plan</t>
  </si>
  <si>
    <t>Register of enquiries</t>
  </si>
  <si>
    <t>Achievement of targets set in communication plan</t>
  </si>
  <si>
    <t>Applies to</t>
  </si>
  <si>
    <t>Scheme</t>
  </si>
  <si>
    <t>Frequency</t>
  </si>
  <si>
    <t>Lot 2</t>
  </si>
  <si>
    <t>Lot 1 (&gt;£5m)</t>
  </si>
  <si>
    <t>End of scheme</t>
  </si>
  <si>
    <t>To measure the success of skills development against the Employment and Skills Plan (ESP).</t>
  </si>
  <si>
    <t>New entrant’s skills development, existing workforce skills development, progression into employment</t>
  </si>
  <si>
    <t>Yes</t>
  </si>
  <si>
    <t>Percentage of targets in communication plan met against number predicted to be achieved</t>
  </si>
  <si>
    <t>Achievement of targets set in plan</t>
  </si>
  <si>
    <t>To measure the success of minimising the impact of projects on highway users through appropriate traffic management.</t>
  </si>
  <si>
    <t xml:space="preserve">Disruption and congestion, all highway users’ considered, appropriate and up to date information for highway users, safety of measures. </t>
  </si>
  <si>
    <t>To measure the success of innovation through cashable and non-cashable efficiency savings and, demonstrate ongoing value for money.</t>
  </si>
  <si>
    <r>
      <t xml:space="preserve">Continuous improvement through </t>
    </r>
    <r>
      <rPr>
        <i/>
        <sz val="12"/>
        <color indexed="8"/>
        <rFont val="Calibri"/>
        <family val="2"/>
      </rPr>
      <t>Contractor</t>
    </r>
    <r>
      <rPr>
        <sz val="12"/>
        <color indexed="8"/>
        <rFont val="Calibri"/>
        <family val="2"/>
      </rPr>
      <t xml:space="preserve"> and supply chain</t>
    </r>
    <r>
      <rPr>
        <i/>
        <sz val="12"/>
        <color indexed="8"/>
        <rFont val="Calibri"/>
        <family val="2"/>
      </rPr>
      <t xml:space="preserve">, </t>
    </r>
    <r>
      <rPr>
        <sz val="12"/>
        <color indexed="8"/>
        <rFont val="Calibri"/>
        <family val="2"/>
      </rPr>
      <t xml:space="preserve">early </t>
    </r>
    <r>
      <rPr>
        <i/>
        <sz val="12"/>
        <color indexed="8"/>
        <rFont val="Calibri"/>
        <family val="2"/>
      </rPr>
      <t>Contractor</t>
    </r>
    <r>
      <rPr>
        <sz val="12"/>
        <color indexed="8"/>
        <rFont val="Calibri"/>
        <family val="2"/>
      </rPr>
      <t xml:space="preserve"> and </t>
    </r>
    <r>
      <rPr>
        <i/>
        <sz val="12"/>
        <color indexed="8"/>
        <rFont val="Calibri"/>
        <family val="2"/>
      </rPr>
      <t>Supplier</t>
    </r>
    <r>
      <rPr>
        <sz val="12"/>
        <color indexed="8"/>
        <rFont val="Calibri"/>
        <family val="2"/>
      </rPr>
      <t xml:space="preserve"> involvement, opportunities plan, innovation and value for money.</t>
    </r>
  </si>
  <si>
    <t>Framework</t>
  </si>
  <si>
    <t>Product</t>
  </si>
  <si>
    <t>To measure the accuracy of cost predication and reliability of cost control.</t>
  </si>
  <si>
    <t>Ensuring accurate estimating and forecasting, predictability of cost, and accuracy of cost and payment records.</t>
  </si>
  <si>
    <t>To measure the reliability of time estimates for both design and construction.</t>
  </si>
  <si>
    <t>Reliability of programming; predictability of time.</t>
  </si>
  <si>
    <t>To measure health and safety aspects on the project.</t>
  </si>
  <si>
    <t>Health, welfare and development of the workforce; compliance with safety legislation and regulations; safety of the public.</t>
  </si>
  <si>
    <t>From audits of submitted cost information</t>
  </si>
  <si>
    <t>Predictability of time</t>
  </si>
  <si>
    <t>Reliability and accuracy of programming of activities</t>
  </si>
  <si>
    <t>Programmed activities complete as a percentage of activities due to be complete</t>
  </si>
  <si>
    <t>Category</t>
  </si>
  <si>
    <t>Scheme Name</t>
  </si>
  <si>
    <t>Contractor</t>
  </si>
  <si>
    <t>MHA Ref</t>
  </si>
  <si>
    <t>Commissioning Authority</t>
  </si>
  <si>
    <t>Score</t>
  </si>
  <si>
    <t>MHA Score</t>
  </si>
  <si>
    <t>MHA Score (0-10)</t>
  </si>
  <si>
    <t>Period</t>
  </si>
  <si>
    <t>CCS Score</t>
  </si>
  <si>
    <t>MHA Multiplier</t>
  </si>
  <si>
    <t>Programme Start Date</t>
  </si>
  <si>
    <t>Programme End Date</t>
  </si>
  <si>
    <t>Actual Start Date</t>
  </si>
  <si>
    <t>Actual Duration</t>
  </si>
  <si>
    <t>Project Manager</t>
  </si>
  <si>
    <t>Supervisor</t>
  </si>
  <si>
    <t>Comments</t>
  </si>
  <si>
    <t>Source of data</t>
  </si>
  <si>
    <t>To ensure prompt payments to Tier 2 and 3 supply chain</t>
  </si>
  <si>
    <t>Totally dissatisfied</t>
  </si>
  <si>
    <t>Very dissatisfied</t>
  </si>
  <si>
    <t>Slightly dissatisfied</t>
  </si>
  <si>
    <t>Neither satisfied or dissatisfied</t>
  </si>
  <si>
    <t>Satisfied</t>
  </si>
  <si>
    <t>Exceptionally satisfied</t>
  </si>
  <si>
    <t>Very satisfied</t>
  </si>
  <si>
    <t>Continually improving</t>
  </si>
  <si>
    <t>Supply Chain H &amp; S Management</t>
  </si>
  <si>
    <t>Monitoring performance</t>
  </si>
  <si>
    <t>H&amp;S Plan in place pro-actively in advance of work starting to allow review</t>
  </si>
  <si>
    <t>At ECI, review pre-construction information and liaise with CDM coordinator/designer to ‘design out’ high risk activities</t>
  </si>
  <si>
    <t>Reviews near misses/accidents/incidents with HSEQ Manager</t>
  </si>
  <si>
    <t>At ECI identify all 3rd parties and set-up communication channels</t>
  </si>
  <si>
    <t>Summary</t>
  </si>
  <si>
    <t>Scores</t>
  </si>
  <si>
    <t>Within 3 months of the start of the scheme</t>
  </si>
  <si>
    <t>Key Aspects</t>
  </si>
  <si>
    <t>Mitigating risks through planning</t>
  </si>
  <si>
    <t>Competent people</t>
  </si>
  <si>
    <t>Workforce consultation</t>
  </si>
  <si>
    <t>Pre-employment assessment, site inductions, task specific training, toolbox talks, method statement briefings</t>
  </si>
  <si>
    <t>Briefings and feedback, regular safety committee meetings, welfare surveys, training feedback</t>
  </si>
  <si>
    <t xml:space="preserve">Pre-start safety meetings, toolbox talks, regular safety meetings, sub contractoor operatives fully briefed on Method Statements and Risk Assessments </t>
  </si>
  <si>
    <t>Regular reviews and project health checks against framework and site KPI’s</t>
  </si>
  <si>
    <t>Welfare facilities compliant with CDM 2007</t>
  </si>
  <si>
    <t>Contractors willingness to positively engage in the Employee Skills Plan (ESP)</t>
  </si>
  <si>
    <t>At ECI, review pre-construction information and liaise with Designer to ‘design out’ non conformities</t>
  </si>
  <si>
    <t>Works Quality Plan in place pro-actively in advance of work starting to allow review</t>
  </si>
  <si>
    <t>Appropriate documentation submitted pro-actively and followed e.g. test certificates etc</t>
  </si>
  <si>
    <t>Quality statements in place sufficiently in advance of activities</t>
  </si>
  <si>
    <t>Process for investigating the cause of defects in place and followed</t>
  </si>
  <si>
    <t>Process for mitigating impact and ensuring that defects are avoided in the future in place and followed</t>
  </si>
  <si>
    <t>Site inductions, task specific training, toolbox talks, briefings include quality</t>
  </si>
  <si>
    <t>Ensure all people on-site receive and understand project specific quality induction</t>
  </si>
  <si>
    <t>Pre-start staff competency checks with plant and equipment inspected against quality plan</t>
  </si>
  <si>
    <t>Briefings and feedback include quality, regular quality meetings, quality feedback</t>
  </si>
  <si>
    <t>At ECI identify all 3rd parties and includes discussion on quality</t>
  </si>
  <si>
    <t>Supply chain inductions include quality plan</t>
  </si>
  <si>
    <t>Regular reviews and checks against framework and site quality KPI’s</t>
  </si>
  <si>
    <t>Quality Audits</t>
  </si>
  <si>
    <t>Selection process enables selection of quality subcontractors and suppliers</t>
  </si>
  <si>
    <t>Percentage of payments to supply chain made in accordance with MHA Fair Payment Charter</t>
  </si>
  <si>
    <t>Localism including local small and medium enterprises (SME) involvement and employment</t>
  </si>
  <si>
    <r>
      <t xml:space="preserve">A key aspect is unsatisfactory to the extent that the Project Manager considers that significant intervention is required. The </t>
    </r>
    <r>
      <rPr>
        <b/>
        <i/>
        <sz val="11"/>
        <color indexed="8"/>
        <rFont val="Calibri"/>
        <family val="2"/>
      </rPr>
      <t>Project Manager</t>
    </r>
    <r>
      <rPr>
        <sz val="11"/>
        <color theme="1"/>
        <rFont val="Calibri"/>
        <family val="2"/>
        <scheme val="minor"/>
      </rPr>
      <t xml:space="preserve"> will have written to the suppliers Framework Manager and the MHA Framework Manager and the matter will have been discussed at Framework Community Board</t>
    </r>
  </si>
  <si>
    <r>
      <t xml:space="preserve">The </t>
    </r>
    <r>
      <rPr>
        <b/>
        <i/>
        <sz val="11"/>
        <color indexed="8"/>
        <rFont val="Calibri"/>
        <family val="2"/>
      </rPr>
      <t>Project Manager</t>
    </r>
    <r>
      <rPr>
        <sz val="11"/>
        <color theme="1"/>
        <rFont val="Calibri"/>
        <family val="2"/>
        <scheme val="minor"/>
      </rPr>
      <t xml:space="preserve"> is neither satisfied or dissatisfied with the overall service. Use only in exceptional circumstances with the approval of the MHA Framework Manager</t>
    </r>
  </si>
  <si>
    <t>Multiplier</t>
  </si>
  <si>
    <t>Effectiveness of safety system</t>
  </si>
  <si>
    <t>Near misses</t>
  </si>
  <si>
    <r>
      <t xml:space="preserve">More than one key aspect is unsatisfactory to the extent that it calls into question the suppliers capability. The </t>
    </r>
    <r>
      <rPr>
        <b/>
        <i/>
        <sz val="11"/>
        <color indexed="8"/>
        <rFont val="Calibri"/>
        <family val="2"/>
      </rPr>
      <t>Project Manager</t>
    </r>
    <r>
      <rPr>
        <sz val="11"/>
        <color theme="1"/>
        <rFont val="Calibri"/>
        <family val="2"/>
        <scheme val="minor"/>
      </rPr>
      <t xml:space="preserve"> will have written to the suppliers Director and the MHA Framework Manager and the matter raised at Framework Community Board.</t>
    </r>
  </si>
  <si>
    <t>Percentage satisfaction of Tier 2 suppliers with MHA Framework Contractor against MHA standard questionnaire</t>
  </si>
  <si>
    <t>Multipler</t>
  </si>
  <si>
    <r>
      <t xml:space="preserve">More than one key aspect is currently unacceptable to the extent that it calls into question the suppliers capability. The </t>
    </r>
    <r>
      <rPr>
        <b/>
        <i/>
        <sz val="11"/>
        <color indexed="8"/>
        <rFont val="Calibri"/>
        <family val="2"/>
      </rPr>
      <t>Project Manager</t>
    </r>
    <r>
      <rPr>
        <sz val="11"/>
        <color theme="1"/>
        <rFont val="Calibri"/>
        <family val="2"/>
        <scheme val="minor"/>
      </rPr>
      <t xml:space="preserve"> will have written to the suppliers Director and the MHA Framework Manager and the matter will have been discussed at Framework Community Board</t>
    </r>
  </si>
  <si>
    <t>All key aspects of health and safety are satisfactory. The agreed commitments and promises made at framework tender stage and individual work package are being met.</t>
  </si>
  <si>
    <r>
      <t xml:space="preserve">The </t>
    </r>
    <r>
      <rPr>
        <b/>
        <i/>
        <sz val="11"/>
        <color indexed="8"/>
        <rFont val="Calibri"/>
        <family val="2"/>
      </rPr>
      <t>Project Manager</t>
    </r>
    <r>
      <rPr>
        <sz val="11"/>
        <color theme="1"/>
        <rFont val="Calibri"/>
        <family val="2"/>
        <scheme val="minor"/>
      </rPr>
      <t xml:space="preserve"> is neither satisfied or dissatisfied with the health and safety performance. Use only in exceptional circumstances with the approval of the MHA Framework Manager</t>
    </r>
  </si>
  <si>
    <t>Question 5.1</t>
  </si>
  <si>
    <t>KPI</t>
  </si>
  <si>
    <t>Accuracy of duration for compensation events</t>
  </si>
  <si>
    <t>Percentage Variance</t>
  </si>
  <si>
    <t>Ratio of cumulative initially submitted value of CE's to the final agreed value of those same events.</t>
  </si>
  <si>
    <t>Based on Compensation Event initial values submitted by the Contractor and the final value reviewed and agreed with the Commissioning Authority</t>
  </si>
  <si>
    <t>Comparison of budgeted cost of work to actual cost of work performed</t>
  </si>
  <si>
    <t>MHA MSF2 Performance Management Toolkit</t>
  </si>
  <si>
    <r>
      <t xml:space="preserve">To determine the overall level of </t>
    </r>
    <r>
      <rPr>
        <i/>
        <sz val="12"/>
        <rFont val="Calibri"/>
        <family val="2"/>
      </rPr>
      <t>Employer</t>
    </r>
    <r>
      <rPr>
        <sz val="12"/>
        <rFont val="Calibri"/>
        <family val="2"/>
      </rPr>
      <t xml:space="preserve"> satisfaction with the completed product.</t>
    </r>
  </si>
  <si>
    <t>Within 4 weeks of the end of scheme</t>
  </si>
  <si>
    <r>
      <t xml:space="preserve">To determine the overall level of </t>
    </r>
    <r>
      <rPr>
        <i/>
        <sz val="12"/>
        <rFont val="Calibri"/>
        <family val="2"/>
      </rPr>
      <t>Employer</t>
    </r>
    <r>
      <rPr>
        <sz val="12"/>
        <rFont val="Calibri"/>
        <family val="2"/>
      </rPr>
      <t xml:space="preserve"> satisfaction with the service of the supplier during the project.</t>
    </r>
  </si>
  <si>
    <r>
      <t xml:space="preserve">Organisation and management; procurement of specialists and suppliers; supply chain; management and improvement of </t>
    </r>
    <r>
      <rPr>
        <i/>
        <sz val="12"/>
        <rFont val="Calibri"/>
        <family val="2"/>
      </rPr>
      <t>Employer</t>
    </r>
    <r>
      <rPr>
        <sz val="12"/>
        <rFont val="Calibri"/>
        <family val="2"/>
      </rPr>
      <t xml:space="preserve"> relationships; management and improvement of customer and third party relationships; innovation and value for money; management of change; collaborative working.</t>
    </r>
  </si>
  <si>
    <t>Optional - Locally determined</t>
  </si>
  <si>
    <r>
      <t xml:space="preserve">To assess the impact on the </t>
    </r>
    <r>
      <rPr>
        <i/>
        <sz val="12"/>
        <color indexed="8"/>
        <rFont val="Calibri"/>
        <family val="2"/>
      </rPr>
      <t>Employer</t>
    </r>
    <r>
      <rPr>
        <sz val="12"/>
        <color indexed="8"/>
        <rFont val="Calibri"/>
        <family val="2"/>
      </rPr>
      <t xml:space="preserve"> of any defects and reworking.</t>
    </r>
  </si>
  <si>
    <r>
      <t xml:space="preserve">Avoiding defective </t>
    </r>
    <r>
      <rPr>
        <i/>
        <sz val="12"/>
        <color indexed="8"/>
        <rFont val="Calibri"/>
        <family val="2"/>
      </rPr>
      <t>works</t>
    </r>
    <r>
      <rPr>
        <sz val="12"/>
        <color indexed="8"/>
        <rFont val="Calibri"/>
        <family val="2"/>
      </rPr>
      <t>; quality management system.</t>
    </r>
  </si>
  <si>
    <t>Client data</t>
  </si>
  <si>
    <t>In Project - 2 month intervals</t>
  </si>
  <si>
    <t>In Project - 2 month intervals and End of Scheme</t>
  </si>
  <si>
    <t>ESP in place before start of scheme with a value &gt;£1 million</t>
  </si>
  <si>
    <t>At start of construction work</t>
  </si>
  <si>
    <t>MHA</t>
  </si>
  <si>
    <t>At request to MHA for approval to award package order</t>
  </si>
  <si>
    <t>ECI Savings register in place and provided to MHA at time request for approval to place a package order (ie after agreement of target cost)</t>
  </si>
  <si>
    <t>Post package order approval scheme savings register in place and provided to MHA within 4 weeks of end of scheme</t>
  </si>
  <si>
    <t>Commisioning Authority Performance</t>
  </si>
  <si>
    <t>MHA Framework Community Performance</t>
  </si>
  <si>
    <t>The ten key quality aspects are Product, Service, Right First Time, Cost Management, Time, Safety, Learning and Development, Community, Traffic Management, Innovation and quality for money.</t>
  </si>
  <si>
    <t>For each key quality aspect a number of measures have been defined.</t>
  </si>
  <si>
    <t>The toolkit contains a number of worksheets as described below</t>
  </si>
  <si>
    <t>Introduction</t>
  </si>
  <si>
    <t>Scheme Details</t>
  </si>
  <si>
    <t>10_Innovation and value for money</t>
  </si>
  <si>
    <t>How to use the toolkit</t>
  </si>
  <si>
    <t>Guidance on scores</t>
  </si>
  <si>
    <t>Other worksheets in the toolkit</t>
  </si>
  <si>
    <t>In addition to the worksheets described above, the spreadsheet also contains a number of other worksheets that are used to provide background data to support the calculation of the MHA score eg Considerate Constructors. Where any changes to the scoring mechanism are agreed by the MHA Framework Community Board these will be updated and a new version of the toolkit issued.</t>
  </si>
  <si>
    <t>days</t>
  </si>
  <si>
    <t>Printing</t>
  </si>
  <si>
    <r>
      <t xml:space="preserve">More than one key aspect is currently unacceptable to the extent that it calls into question the suppliers capability to deliver a product right first time. The </t>
    </r>
    <r>
      <rPr>
        <b/>
        <i/>
        <sz val="11"/>
        <color indexed="8"/>
        <rFont val="Calibri"/>
        <family val="2"/>
      </rPr>
      <t>Project Manage</t>
    </r>
    <r>
      <rPr>
        <sz val="11"/>
        <color theme="1"/>
        <rFont val="Calibri"/>
        <family val="2"/>
        <scheme val="minor"/>
      </rPr>
      <t>r will have written to the suppliers Director and the MHA Framework Manager and the matter raised at Framework Community Board.</t>
    </r>
  </si>
  <si>
    <r>
      <t xml:space="preserve">The </t>
    </r>
    <r>
      <rPr>
        <b/>
        <i/>
        <sz val="11"/>
        <color indexed="8"/>
        <rFont val="Calibri"/>
        <family val="2"/>
      </rPr>
      <t>Project Manager</t>
    </r>
    <r>
      <rPr>
        <sz val="11"/>
        <color theme="1"/>
        <rFont val="Calibri"/>
        <family val="2"/>
        <scheme val="minor"/>
      </rPr>
      <t xml:space="preserve"> is neither satisfied or dissatisfied with the 'right first time' performance. Use only in exceptional circumstances with the approval of the Framework Manager</t>
    </r>
  </si>
  <si>
    <t>All key aspects of delivering a product right first time are satisfactory. The majority of quality issues are being identified by the suppliers own systems and promptly reported to the Project Manager. The cause of any issues is promptly investigated and appropriate steps taken. Agreed tender promises are being delivered.</t>
  </si>
  <si>
    <t>All key aspects of delivering a product right first time are satisfactory. All quality issues are being identified by the suppliers own systems and promptly reported to the Project Manager. The cause if any issues is promptly investigated and appropriate steps taken. Agreed tender promises are being delivered. There is a high level of confidence that only a minimal number of minor defects will be outstanding at scheme handover.</t>
  </si>
  <si>
    <t>Percentage variance from Scheme Details</t>
  </si>
  <si>
    <r>
      <rPr>
        <b/>
        <sz val="12"/>
        <color indexed="8"/>
        <rFont val="Calibri"/>
        <family val="2"/>
      </rPr>
      <t>3_Right First Time</t>
    </r>
    <r>
      <rPr>
        <sz val="12"/>
        <color indexed="8"/>
        <rFont val="Calibri"/>
        <family val="2"/>
      </rPr>
      <t xml:space="preserve"> - Looks at the 'whole system' to ensure right first time. Is there a plan, is it communicated, how effectively is it deployed, what level of faliure or non-conformity is arising.</t>
    </r>
  </si>
  <si>
    <t>Question 4.1</t>
  </si>
  <si>
    <t>Yes &gt;1m</t>
  </si>
  <si>
    <t>Question 8.1</t>
  </si>
  <si>
    <t>See Worksheet 8_Community Score Calculation</t>
  </si>
  <si>
    <r>
      <t xml:space="preserve">More than one key aspect is currently unacceptable to the extent that it calls into question the suppliers capability to deliver traffic management. The </t>
    </r>
    <r>
      <rPr>
        <b/>
        <i/>
        <sz val="11"/>
        <color indexed="8"/>
        <rFont val="Calibri"/>
        <family val="2"/>
      </rPr>
      <t>Project Manage</t>
    </r>
    <r>
      <rPr>
        <sz val="11"/>
        <color theme="1"/>
        <rFont val="Calibri"/>
        <family val="2"/>
        <scheme val="minor"/>
      </rPr>
      <t>r will have written to the suppliers Director and the MHA Framework Manager and the matter raised at Framework Community Board.</t>
    </r>
  </si>
  <si>
    <r>
      <t xml:space="preserve">A key aspect is unsatisfactory to the extent that the </t>
    </r>
    <r>
      <rPr>
        <b/>
        <i/>
        <sz val="11"/>
        <color indexed="8"/>
        <rFont val="Calibri"/>
        <family val="2"/>
      </rPr>
      <t>Project Manager</t>
    </r>
    <r>
      <rPr>
        <sz val="11"/>
        <color theme="1"/>
        <rFont val="Calibri"/>
        <family val="2"/>
        <scheme val="minor"/>
      </rPr>
      <t xml:space="preserve"> considers that significant intervention is required eg a serious failure of the traffic management system resulting in significant actual or reputational issues such as failure to comply with Chapter 8 of the Traffic Signs Manual. The Project Manager will have written to the suppliers Framework Manager and the MHA Framework Manager and the matter raised at Framework Community Board.</t>
    </r>
  </si>
  <si>
    <r>
      <t xml:space="preserve">The </t>
    </r>
    <r>
      <rPr>
        <b/>
        <i/>
        <sz val="11"/>
        <color indexed="8"/>
        <rFont val="Calibri"/>
        <family val="2"/>
      </rPr>
      <t>Project Manager</t>
    </r>
    <r>
      <rPr>
        <sz val="11"/>
        <color theme="1"/>
        <rFont val="Calibri"/>
        <family val="2"/>
        <scheme val="minor"/>
      </rPr>
      <t xml:space="preserve"> is neither satisfied or dissatisfied with the traffic management systems. Use only in exceptional circumstances with the approval of the Framework Manager</t>
    </r>
  </si>
  <si>
    <t>All key aspects of the traffic management system are satisfactory. The majority of issues are being identified by the suppliers own systems and promptly reported to the Project Manager. The cause of any issues is promptly investigated and appropriate steps taken. Agreed tender promises are being delivered.</t>
  </si>
  <si>
    <t>All key aspects of delivering traffic management right first time are satisfactory. All issues are being identified by the suppliers own systems and promptly reported to the Project Manager. The cause if any issues is promptly investigated and appropriate steps taken. Agreed tender promises are being delivered. There is a minimal number of issues in relation to traffic management being reported by highway users.</t>
  </si>
  <si>
    <t>All key aspects of delivering traffic management considerably exceed expectations. All issues are being identified by the suppliers own systems and promptly reported to the Project Manager with none remaining open longer than the agreed rectification period. The number of compliements received for traffic management exceeds the number of complaints.</t>
  </si>
  <si>
    <t>Satisfaction against key aspects that provide the right environment for innovation and value for money</t>
  </si>
  <si>
    <t>Question 10.2</t>
  </si>
  <si>
    <t>ECI Savings Register in place and supplied to MHA as part of approval to award package order</t>
  </si>
  <si>
    <r>
      <t xml:space="preserve">No commitment to innovate. The </t>
    </r>
    <r>
      <rPr>
        <b/>
        <i/>
        <sz val="11"/>
        <color indexed="8"/>
        <rFont val="Calibri"/>
        <family val="2"/>
      </rPr>
      <t>Project Manager</t>
    </r>
    <r>
      <rPr>
        <sz val="11"/>
        <color theme="1"/>
        <rFont val="Calibri"/>
        <family val="2"/>
        <scheme val="minor"/>
      </rPr>
      <t xml:space="preserve"> will have written to the suppliers Director and the MHA Manager.</t>
    </r>
  </si>
  <si>
    <t>Some minor aspects of the development of the savings/innovations/opportunties register are unacceptable and outweigh those which are satisfactory</t>
  </si>
  <si>
    <r>
      <t xml:space="preserve">The </t>
    </r>
    <r>
      <rPr>
        <b/>
        <i/>
        <sz val="11"/>
        <color indexed="8"/>
        <rFont val="Calibri"/>
        <family val="2"/>
      </rPr>
      <t>Contractor</t>
    </r>
    <r>
      <rPr>
        <sz val="11"/>
        <color theme="1"/>
        <rFont val="Calibri"/>
        <family val="2"/>
        <scheme val="minor"/>
      </rPr>
      <t xml:space="preserve"> demonstrates an excellent commitment to developing the savings/innovations/opportunities register implements the aspects identified and captures and shares the success with the Framework Community.</t>
    </r>
  </si>
  <si>
    <r>
      <t xml:space="preserve">The </t>
    </r>
    <r>
      <rPr>
        <b/>
        <i/>
        <sz val="11"/>
        <color indexed="8"/>
        <rFont val="Calibri"/>
        <family val="2"/>
      </rPr>
      <t>Contractor</t>
    </r>
    <r>
      <rPr>
        <sz val="11"/>
        <color theme="1"/>
        <rFont val="Calibri"/>
        <family val="2"/>
        <scheme val="minor"/>
      </rPr>
      <t xml:space="preserve"> demonstrates an adequate commitment to developing the savings/innovations/opportunities register in line with the commitments made at Framework Tender Stage and, individual work package requirements.</t>
    </r>
  </si>
  <si>
    <r>
      <t xml:space="preserve">The </t>
    </r>
    <r>
      <rPr>
        <b/>
        <i/>
        <sz val="11"/>
        <color indexed="8"/>
        <rFont val="Calibri"/>
        <family val="2"/>
      </rPr>
      <t>Contractor</t>
    </r>
    <r>
      <rPr>
        <sz val="11"/>
        <color theme="1"/>
        <rFont val="Calibri"/>
        <family val="2"/>
        <scheme val="minor"/>
      </rPr>
      <t xml:space="preserve"> demonstrates an good commitment to developing the savings/innovations/opportunities register and successfully implements most of the aspects identified and shares the success with the Framework Community</t>
    </r>
  </si>
  <si>
    <r>
      <t xml:space="preserve">The supplier has developed a savings/innovations/opportunities register but few opportunities have been identifed and delivered. The </t>
    </r>
    <r>
      <rPr>
        <b/>
        <i/>
        <sz val="11"/>
        <color indexed="8"/>
        <rFont val="Calibri"/>
        <family val="2"/>
      </rPr>
      <t>Project Manager</t>
    </r>
    <r>
      <rPr>
        <sz val="11"/>
        <color theme="1"/>
        <rFont val="Calibri"/>
        <family val="2"/>
        <scheme val="minor"/>
      </rPr>
      <t xml:space="preserve"> will have written to the suppliers Framework Manager and the MHA Framework Manager.</t>
    </r>
  </si>
  <si>
    <r>
      <t xml:space="preserve">The savings/innovations/opportunities register been developed but, the </t>
    </r>
    <r>
      <rPr>
        <b/>
        <i/>
        <sz val="11"/>
        <color indexed="8"/>
        <rFont val="Calibri"/>
        <family val="2"/>
      </rPr>
      <t>Project Manager</t>
    </r>
    <r>
      <rPr>
        <sz val="11"/>
        <color theme="1"/>
        <rFont val="Calibri"/>
        <family val="2"/>
        <scheme val="minor"/>
      </rPr>
      <t xml:space="preserve"> is neither satisfied or dissatisfied with the willingness to innovate and demonstrate value for money</t>
    </r>
  </si>
  <si>
    <r>
      <rPr>
        <b/>
        <sz val="12"/>
        <color indexed="8"/>
        <rFont val="Calibri"/>
        <family val="2"/>
      </rPr>
      <t>1_Product</t>
    </r>
    <r>
      <rPr>
        <sz val="12"/>
        <color indexed="8"/>
        <rFont val="Calibri"/>
        <family val="2"/>
      </rPr>
      <t xml:space="preserve"> - Satisfaction with key aspects of product</t>
    </r>
  </si>
  <si>
    <r>
      <rPr>
        <b/>
        <sz val="12"/>
        <color indexed="8"/>
        <rFont val="Calibri"/>
        <family val="2"/>
      </rPr>
      <t>2_Service</t>
    </r>
    <r>
      <rPr>
        <sz val="12"/>
        <color indexed="8"/>
        <rFont val="Calibri"/>
        <family val="2"/>
      </rPr>
      <t xml:space="preserve"> - Satisfaction with key aspects of service</t>
    </r>
  </si>
  <si>
    <r>
      <rPr>
        <b/>
        <sz val="12"/>
        <color indexed="8"/>
        <rFont val="Calibri"/>
        <family val="2"/>
      </rPr>
      <t>4_Cost Management</t>
    </r>
    <r>
      <rPr>
        <sz val="12"/>
        <color indexed="8"/>
        <rFont val="Calibri"/>
        <family val="2"/>
      </rPr>
      <t xml:space="preserve"> - Predictability of cost</t>
    </r>
  </si>
  <si>
    <r>
      <rPr>
        <b/>
        <sz val="12"/>
        <color indexed="8"/>
        <rFont val="Calibri"/>
        <family val="2"/>
      </rPr>
      <t>6_Safety</t>
    </r>
    <r>
      <rPr>
        <sz val="12"/>
        <color indexed="8"/>
        <rFont val="Calibri"/>
        <family val="2"/>
      </rPr>
      <t xml:space="preserve"> - Key aspects of health and safety</t>
    </r>
  </si>
  <si>
    <r>
      <rPr>
        <b/>
        <sz val="12"/>
        <color indexed="8"/>
        <rFont val="Calibri"/>
        <family val="2"/>
      </rPr>
      <t>7_Learning and development</t>
    </r>
    <r>
      <rPr>
        <sz val="12"/>
        <color indexed="8"/>
        <rFont val="Calibri"/>
        <family val="2"/>
      </rPr>
      <t xml:space="preserve"> - Engagement with Employee Skills Plan</t>
    </r>
  </si>
  <si>
    <r>
      <rPr>
        <b/>
        <sz val="12"/>
        <color indexed="8"/>
        <rFont val="Calibri"/>
        <family val="2"/>
      </rPr>
      <t>8_Community</t>
    </r>
    <r>
      <rPr>
        <sz val="12"/>
        <color indexed="8"/>
        <rFont val="Calibri"/>
        <family val="2"/>
      </rPr>
      <t xml:space="preserve"> - Impact of projects on the local community</t>
    </r>
  </si>
  <si>
    <r>
      <rPr>
        <b/>
        <sz val="12"/>
        <color indexed="8"/>
        <rFont val="Calibri"/>
        <family val="2"/>
      </rPr>
      <t>9_Traffic Management</t>
    </r>
    <r>
      <rPr>
        <sz val="12"/>
        <color indexed="8"/>
        <rFont val="Calibri"/>
        <family val="2"/>
      </rPr>
      <t xml:space="preserve"> - Key aspects of traffic management</t>
    </r>
  </si>
  <si>
    <r>
      <rPr>
        <b/>
        <sz val="12"/>
        <color indexed="8"/>
        <rFont val="Calibri"/>
        <family val="2"/>
      </rPr>
      <t>5_Time</t>
    </r>
    <r>
      <rPr>
        <sz val="12"/>
        <color indexed="8"/>
        <rFont val="Calibri"/>
        <family val="2"/>
      </rPr>
      <t xml:space="preserve"> - Predictability of time</t>
    </r>
  </si>
  <si>
    <r>
      <rPr>
        <b/>
        <sz val="12"/>
        <color indexed="8"/>
        <rFont val="Calibri"/>
        <family val="2"/>
      </rPr>
      <t>11_Commissioning Authority Performance</t>
    </r>
    <r>
      <rPr>
        <sz val="12"/>
        <color indexed="8"/>
        <rFont val="Calibri"/>
        <family val="2"/>
      </rPr>
      <t xml:space="preserve"> - Optional 360 review of Commissioning Authority performance</t>
    </r>
  </si>
  <si>
    <t>Scheme Score</t>
  </si>
  <si>
    <t>Commissioning Authority Performance</t>
  </si>
  <si>
    <t>Latest MHA Score</t>
  </si>
  <si>
    <t>Clarity of instructions received</t>
  </si>
  <si>
    <t>Quality/clarity of feedback</t>
  </si>
  <si>
    <t>Flexibility and responsiveness</t>
  </si>
  <si>
    <t>Liaison</t>
  </si>
  <si>
    <t>Communications of change</t>
  </si>
  <si>
    <t>To measure the approach of the Commissioning Authority in respect of the outcomes established by the MHA</t>
  </si>
  <si>
    <t>N/A</t>
  </si>
  <si>
    <t>No commitment to achieve the outcomes of the MHA. The Contractors Framework Manager will have written to the Commissioning Authority and the MHA Manager.</t>
  </si>
  <si>
    <t>Friendly but business-like;</t>
  </si>
  <si>
    <t>Proactive rather than reactive;</t>
  </si>
  <si>
    <t>Flexible, where all parties are prepared to change;</t>
  </si>
  <si>
    <t xml:space="preserve">Respectful of differences; </t>
  </si>
  <si>
    <t>risk is appropriately proportioned</t>
  </si>
  <si>
    <t>Act in a spirit of openness and trust;</t>
  </si>
  <si>
    <t>Act to secure best value for money and continuous improvement;</t>
  </si>
  <si>
    <t>Objectives are shared with long-term commitment from all parties by establishing an effective joint management and decision-making structure;</t>
  </si>
  <si>
    <t>So far as possible, avoid conflicts or disagreements and, should they arise, will resolve them promptly together.</t>
  </si>
  <si>
    <t>Enables innovation and implements change in a timely manner</t>
  </si>
  <si>
    <t>Clarity of client's roles and responsibilities</t>
  </si>
  <si>
    <t>Question 6.1a and 6.1b</t>
  </si>
  <si>
    <t>This spreadsheet contains definitions and guidance on the key performance measures and a toolkit that can be used to collect the required information for each work package both during and at the end of the scheme.</t>
  </si>
  <si>
    <t>Scores to be entered into the above are limited to the following values 0, 2, 5, 6, 8, 9, 10 as defined below</t>
  </si>
  <si>
    <t>Question 1.1a and 1.1b</t>
  </si>
  <si>
    <t>Question 2.1a and 2.1b</t>
  </si>
  <si>
    <t>Question 3.1a and 3.1b</t>
  </si>
  <si>
    <t xml:space="preserve">Scores to be entered into the above 'orange' cell is limited to the following values 0, 2, 5, 6, 8, 9, 10 as defined below. </t>
  </si>
  <si>
    <t>The percentage predictability of time is derived from the Scheme Details worksheet</t>
  </si>
  <si>
    <t>Insert the Considerate Constructor score for the site (out of 50)</t>
  </si>
  <si>
    <t>Guidance for scoring</t>
  </si>
  <si>
    <t xml:space="preserve">Questions 9.1a and 9.1b </t>
  </si>
  <si>
    <t>Guidance on scoring</t>
  </si>
  <si>
    <r>
      <rPr>
        <b/>
        <i/>
        <sz val="12"/>
        <color indexed="8"/>
        <rFont val="Calibri"/>
        <family val="2"/>
      </rPr>
      <t xml:space="preserve">Framework - </t>
    </r>
    <r>
      <rPr>
        <sz val="12"/>
        <color indexed="8"/>
        <rFont val="Calibri"/>
        <family val="2"/>
      </rPr>
      <t>are measures which are collected and reported at a framework level. These measures are not used to adjust the quality scores of an individual contractor</t>
    </r>
  </si>
  <si>
    <r>
      <t xml:space="preserve">Name of </t>
    </r>
    <r>
      <rPr>
        <b/>
        <i/>
        <sz val="11"/>
        <color indexed="8"/>
        <rFont val="Calibri"/>
        <family val="2"/>
      </rPr>
      <t>Project Manager</t>
    </r>
  </si>
  <si>
    <r>
      <t xml:space="preserve">Name of </t>
    </r>
    <r>
      <rPr>
        <b/>
        <i/>
        <sz val="11"/>
        <color indexed="8"/>
        <rFont val="Calibri"/>
        <family val="2"/>
      </rPr>
      <t>Supervisor</t>
    </r>
  </si>
  <si>
    <t>Name of Works Package</t>
  </si>
  <si>
    <t xml:space="preserve">Employer </t>
  </si>
  <si>
    <t>The final agreed value of all compensation events notified by the Project Manager and the Contractor</t>
  </si>
  <si>
    <r>
      <rPr>
        <b/>
        <i/>
        <sz val="12"/>
        <color indexed="8"/>
        <rFont val="Calibri"/>
        <family val="2"/>
      </rPr>
      <t>Core measures</t>
    </r>
    <r>
      <rPr>
        <sz val="12"/>
        <color indexed="8"/>
        <rFont val="Calibri"/>
        <family val="2"/>
      </rPr>
      <t xml:space="preserve"> are expected to be collected for all schemes both during and at the end of the scheme. In scheme core measures are collected at 2 months intervals from the start of work on site.</t>
    </r>
  </si>
  <si>
    <r>
      <t xml:space="preserve">Scheme Scores - </t>
    </r>
    <r>
      <rPr>
        <sz val="12"/>
        <color indexed="8"/>
        <rFont val="Calibri"/>
        <family val="2"/>
      </rPr>
      <t>A summary of the latest set of scores contained in each of the worksheets and a summary of past scores collected at 2 month intervals.</t>
    </r>
  </si>
  <si>
    <t>Optional measures are entered into cells coloured aqua with a dotted border</t>
  </si>
  <si>
    <t>Where appropriate the spreadsheet will automatically convert the scores entered into an MHA score out of 10. For example, the Considerate Constructors score in 8_Community will normally be the overall scheme score issued following the Monitors visit. This will then be converted to an MHA score and the MHA Multiplier used to adjust the quality scores used for Contractor Selection. The relationship between the score and the multiplier is generally shown on each worksheet. Where the conversion data is not shown on the individual worksheet the relevant worksheet containing the data is referenced to ensure that the methodology is transparent to all users</t>
  </si>
  <si>
    <r>
      <rPr>
        <b/>
        <sz val="12"/>
        <color indexed="8"/>
        <rFont val="Calibri"/>
        <family val="2"/>
      </rPr>
      <t>Scheme Details</t>
    </r>
    <r>
      <rPr>
        <sz val="12"/>
        <color indexed="8"/>
        <rFont val="Calibri"/>
        <family val="2"/>
      </rPr>
      <t xml:space="preserve"> - Core scheme details including key cost, time and safety data, and current data about scheme including date of scoring</t>
    </r>
  </si>
  <si>
    <t>Wherever possible, scores are derived direct from objective data eg Considerate Constructors score, predictabilty of cost and time</t>
  </si>
  <si>
    <t xml:space="preserve">Where objective scoring is not available, guidance on how to score is provided within each of the relevant worksheets 1 to 11. This can normally be found in the lower half of the worksheet. </t>
  </si>
  <si>
    <t>Where scoring depends on the consideration of 'key aspects or factors' these are listed in the lower half or the spreadheet below the guidance referred to in 3.2 above.</t>
  </si>
  <si>
    <t>In scheme scores</t>
  </si>
  <si>
    <t>Further information</t>
  </si>
  <si>
    <t xml:space="preserve">For any issues that arise with the use of the toolkit please contact David Walters, Staffordshire County Council, Tel : 01785 854024 email: david.walters@staffordshire.gov.uk. </t>
  </si>
  <si>
    <t>Factors/Key Aspects</t>
  </si>
  <si>
    <t>Post scheme satisfaction survey carried out by MHA Framework Contractor maximum  4 weeks after completion of scheme. Survey to be developed from framework contractor's existing processes.</t>
  </si>
  <si>
    <t>Expressed as a percentage of total supply chain payments</t>
  </si>
  <si>
    <t>Percentage of disallowed costs due to works not complying with the works information against adjusted target</t>
  </si>
  <si>
    <t>Contract data as adjusted</t>
  </si>
  <si>
    <t>Yes (&gt;£1m)</t>
  </si>
  <si>
    <t>Key Aspects (examples)</t>
  </si>
  <si>
    <r>
      <t xml:space="preserve">Construction of main </t>
    </r>
    <r>
      <rPr>
        <i/>
        <sz val="12"/>
        <rFont val="Calibri"/>
        <family val="2"/>
      </rPr>
      <t>works</t>
    </r>
    <r>
      <rPr>
        <sz val="12"/>
        <rFont val="Calibri"/>
        <family val="2"/>
      </rPr>
      <t>; handover, acceptance, inspections and as-built records; post-project review; risk &amp; opportunities register; sustainable construction, minimising waste creation and maximising recycling and opportunities plan.</t>
    </r>
  </si>
  <si>
    <t>Organisation &amp; management</t>
  </si>
  <si>
    <t>Procurement of specialists and suppliers</t>
  </si>
  <si>
    <t>Management and improvement of Employer relationships</t>
  </si>
  <si>
    <t>Management and improvement of customer and third party relationships</t>
  </si>
  <si>
    <t>Innovation and value for money</t>
  </si>
  <si>
    <t>Management of change</t>
  </si>
  <si>
    <t>Colloborative working</t>
  </si>
  <si>
    <r>
      <t xml:space="preserve">For Multiplier see </t>
    </r>
    <r>
      <rPr>
        <b/>
        <sz val="11"/>
        <color indexed="8"/>
        <rFont val="Calibri"/>
        <family val="2"/>
      </rPr>
      <t>4_Cost Management Multiplier</t>
    </r>
    <r>
      <rPr>
        <sz val="11"/>
        <color indexed="8"/>
        <rFont val="Calibri"/>
        <family val="2"/>
      </rPr>
      <t xml:space="preserve"> worksheet</t>
    </r>
  </si>
  <si>
    <t>% Variance</t>
  </si>
  <si>
    <t>30% Contractor/70% Employer</t>
  </si>
  <si>
    <t>50% Contractor/50% Employer Share</t>
  </si>
  <si>
    <t>Contractor 100%/Employer 0% Share</t>
  </si>
  <si>
    <t>Data for the above is derived from the Scheme Details worksheet. Please ensure either end of scheme or inscheme data is entered</t>
  </si>
  <si>
    <t>Latest in scheme predicted outturn cost</t>
  </si>
  <si>
    <t>Neither</t>
  </si>
  <si>
    <r>
      <rPr>
        <b/>
        <i/>
        <sz val="12"/>
        <color indexed="8"/>
        <rFont val="Calibri"/>
        <family val="2"/>
      </rPr>
      <t xml:space="preserve">Optional - locally determined </t>
    </r>
    <r>
      <rPr>
        <sz val="12"/>
        <color indexed="8"/>
        <rFont val="Calibri"/>
        <family val="2"/>
      </rPr>
      <t>are meaures that teams may wish to adopt locally for Work Packages. The use of  these measures needs to be agreed before the start of a scheme. These measures are not used to adjust the quality scores of an individual contractor</t>
    </r>
  </si>
  <si>
    <t>Guidance on key aspects or factors</t>
  </si>
  <si>
    <t>For further information on the MHA Quality Aspects and training and guidance on using the toolkit please contact John Hooper, MHA Framework Manager, Tel : 0116 305 7873 email:  john.hooper@leics.gov.uk</t>
  </si>
  <si>
    <t>Contractors Key Person</t>
  </si>
  <si>
    <t>Name of Key Person</t>
  </si>
  <si>
    <t>MHA Reference for Works Package, 3 digit number</t>
  </si>
  <si>
    <t>Latest in scheme adjusted target price</t>
  </si>
  <si>
    <t>Work Package Commitments/Promises</t>
  </si>
  <si>
    <t>Compliance with quality statements relevant to work package made in original framework submission</t>
  </si>
  <si>
    <r>
      <t xml:space="preserve">Some minor elements of the key aspects are currently unacceptable and slightly outweigh those which are satisfactory to the extent that the </t>
    </r>
    <r>
      <rPr>
        <b/>
        <i/>
        <sz val="11"/>
        <color indexed="8"/>
        <rFont val="Calibri"/>
        <family val="2"/>
      </rPr>
      <t>Project Manager</t>
    </r>
    <r>
      <rPr>
        <sz val="11"/>
        <color theme="1"/>
        <rFont val="Calibri"/>
        <family val="2"/>
        <scheme val="minor"/>
      </rPr>
      <t xml:space="preserve"> seeks improvement. The concerns should have been raised at progress meeting minutes/action points</t>
    </r>
  </si>
  <si>
    <t>Slighty dissatisfied</t>
  </si>
  <si>
    <t>CCS Average Score</t>
  </si>
  <si>
    <t>Percentage of compensation events agreed in relation to the number submitted</t>
  </si>
  <si>
    <t>From EWN/CE register</t>
  </si>
  <si>
    <t>Target Price</t>
  </si>
  <si>
    <t>In Project - 2 month intervals &amp; Within 4 weeks of the end of scheme</t>
  </si>
  <si>
    <r>
      <t xml:space="preserve">Percentage satisfaction against key aspects of product </t>
    </r>
    <r>
      <rPr>
        <b/>
        <sz val="11"/>
        <rFont val="Calibri"/>
        <family val="2"/>
      </rPr>
      <t>(in scheme &amp; end of scheme)</t>
    </r>
  </si>
  <si>
    <t>In scheme progress and end of scheme review meeting</t>
  </si>
  <si>
    <r>
      <t xml:space="preserve">Satisfaction against key aspects of service </t>
    </r>
    <r>
      <rPr>
        <b/>
        <sz val="11"/>
        <rFont val="Calibri"/>
        <family val="2"/>
      </rPr>
      <t>(in scheme &amp; end of scheme)</t>
    </r>
  </si>
  <si>
    <t>In Project - 2 month intervals &amp; Within 3 months of end of scheme</t>
  </si>
  <si>
    <r>
      <t xml:space="preserve">Predictability of cost (pain/gain share at completion) </t>
    </r>
    <r>
      <rPr>
        <b/>
        <sz val="11"/>
        <rFont val="Calibri"/>
        <family val="2"/>
      </rPr>
      <t>(in scheme &amp; end of scheme)</t>
    </r>
  </si>
  <si>
    <t>Percentage variation of cost against adjusted target price (% pain/gain share)</t>
  </si>
  <si>
    <r>
      <t xml:space="preserve">Percentage satisfaction against key aspects of safety </t>
    </r>
    <r>
      <rPr>
        <b/>
        <sz val="11"/>
        <rFont val="Calibri"/>
        <family val="2"/>
      </rPr>
      <t>(in scheme &amp; end of scheme)</t>
    </r>
  </si>
  <si>
    <r>
      <t xml:space="preserve">Considerate Constructors Score </t>
    </r>
    <r>
      <rPr>
        <b/>
        <sz val="11"/>
        <rFont val="Calibri"/>
        <family val="2"/>
      </rPr>
      <t>(in scheme &amp; end of scheme)</t>
    </r>
  </si>
  <si>
    <t>Latest score from CCS Monitor visit</t>
  </si>
  <si>
    <t>The scheme score is based on the most recent CCS report</t>
  </si>
  <si>
    <r>
      <t>Satisfaction against key aspects of the service</t>
    </r>
    <r>
      <rPr>
        <b/>
        <sz val="11"/>
        <color indexed="8"/>
        <rFont val="Calibri"/>
        <family val="2"/>
      </rPr>
      <t xml:space="preserve"> (in scheme &amp; end of scheme)</t>
    </r>
  </si>
  <si>
    <r>
      <t>Satisfaction with key aspects that reduce the risk of defects in construction</t>
    </r>
    <r>
      <rPr>
        <b/>
        <sz val="11"/>
        <color indexed="8"/>
        <rFont val="Calibri"/>
        <family val="2"/>
      </rPr>
      <t xml:space="preserve"> (in scheme &amp; end of scheme)</t>
    </r>
  </si>
  <si>
    <r>
      <t>Satisfaction against MHA key aspects that provide the right environment to achieve the required outcomes</t>
    </r>
    <r>
      <rPr>
        <b/>
        <sz val="11"/>
        <color indexed="8"/>
        <rFont val="Calibri"/>
        <family val="2"/>
      </rPr>
      <t xml:space="preserve"> (in scheme &amp; end of scheme)</t>
    </r>
  </si>
  <si>
    <r>
      <t xml:space="preserve">A key aspect is unsatisfactory to the extent that the Project Manager considers that significant intervention is required. The </t>
    </r>
    <r>
      <rPr>
        <b/>
        <i/>
        <sz val="11"/>
        <color indexed="8"/>
        <rFont val="Calibri"/>
        <family val="2"/>
      </rPr>
      <t>Project Manager</t>
    </r>
    <r>
      <rPr>
        <sz val="11"/>
        <color theme="1"/>
        <rFont val="Calibri"/>
        <family val="2"/>
        <scheme val="minor"/>
      </rPr>
      <t xml:space="preserve"> will have written to the suppliers Framework Manager and the MHA Framework Manager and the matter raised at Framework Community Board.</t>
    </r>
  </si>
  <si>
    <t>All key aspects of health and safety are satisfactory and there is evidence that some Health and Safety aspects are exceeding agreed expectations. The supplier is proactive in identifying best practice and can evidence that additional activities are being undertaken which provide a benefit over and above the agreed tender promises at no additional direct cost to the Client. The suppllier can evidence that the best practice has been taken up by other suppliers within the MHA Framework.</t>
  </si>
  <si>
    <t>All key aspects of health and safety considerably exceed expectations with active monitoring of their own and, the supply chain arrangements. The scheme may have received an award from a recognised body for health and safety management. The supplier can evidence work undertaken without an increase to the cost of the work package and, which has been deployed on other schemes, suppliers within and outside the MHA Framework.</t>
  </si>
  <si>
    <r>
      <t xml:space="preserve">All key aspects are satisfactory. The majority of issues that contribute to the delivery of a quality  product are being identified by the suppliers own systems and promptly reported to the </t>
    </r>
    <r>
      <rPr>
        <b/>
        <i/>
        <sz val="11"/>
        <color indexed="8"/>
        <rFont val="Calibri"/>
        <family val="2"/>
      </rPr>
      <t>Project Manager</t>
    </r>
    <r>
      <rPr>
        <sz val="11"/>
        <color theme="1"/>
        <rFont val="Calibri"/>
        <family val="2"/>
        <scheme val="minor"/>
      </rPr>
      <t>. The cause of any issues is promptly investigated and appropriate action taken</t>
    </r>
  </si>
  <si>
    <r>
      <t xml:space="preserve">All key aspects of delivering a quality product are satisfactory. All issues that contribute to the delivery of a quality product are being identified by the suppliers own systems and promptly reported to the </t>
    </r>
    <r>
      <rPr>
        <b/>
        <i/>
        <sz val="11"/>
        <color indexed="8"/>
        <rFont val="Calibri"/>
        <family val="2"/>
      </rPr>
      <t>Project Manager</t>
    </r>
    <r>
      <rPr>
        <sz val="11"/>
        <color theme="1"/>
        <rFont val="Calibri"/>
        <family val="2"/>
        <scheme val="minor"/>
      </rPr>
      <t>. The cause of any issues is promptly investigated and appropriate steps taken.</t>
    </r>
  </si>
  <si>
    <r>
      <t xml:space="preserve">All key aspects of delivering a quality product considerably exceed expectations. All issues are being identified by the suppliers own systems and promptly reported to the </t>
    </r>
    <r>
      <rPr>
        <b/>
        <i/>
        <sz val="11"/>
        <color indexed="8"/>
        <rFont val="Calibri"/>
        <family val="2"/>
      </rPr>
      <t>Project Manager</t>
    </r>
    <r>
      <rPr>
        <sz val="11"/>
        <color theme="1"/>
        <rFont val="Calibri"/>
        <family val="2"/>
        <scheme val="minor"/>
      </rPr>
      <t xml:space="preserve"> with none remaining open longer than the agreed rectification period.</t>
    </r>
  </si>
  <si>
    <r>
      <t xml:space="preserve">All key aspects of delivering a quality service are satisfactory. The majority of issues that contribute to the provision of a quality service are being identified by the suppliers own systems and promptly reported to the </t>
    </r>
    <r>
      <rPr>
        <b/>
        <i/>
        <sz val="11"/>
        <color indexed="8"/>
        <rFont val="Calibri"/>
        <family val="2"/>
      </rPr>
      <t>Project Manager</t>
    </r>
    <r>
      <rPr>
        <sz val="11"/>
        <color theme="1"/>
        <rFont val="Calibri"/>
        <family val="2"/>
        <scheme val="minor"/>
      </rPr>
      <t>. The cause of any issues is promptly investigated and appropriate action taken</t>
    </r>
  </si>
  <si>
    <r>
      <t xml:space="preserve">All key aspects of delivering a quality service are satisfactory. All issues that contribute to the delivery of a quality service are being identified by the suppliers own systems and promptly reported to the </t>
    </r>
    <r>
      <rPr>
        <b/>
        <i/>
        <sz val="11"/>
        <color indexed="8"/>
        <rFont val="Calibri"/>
        <family val="2"/>
      </rPr>
      <t>Project Manager</t>
    </r>
    <r>
      <rPr>
        <sz val="11"/>
        <color theme="1"/>
        <rFont val="Calibri"/>
        <family val="2"/>
        <scheme val="minor"/>
      </rPr>
      <t>. The cause of any issues is promptly investigated and appropriate steps taken.</t>
    </r>
  </si>
  <si>
    <r>
      <t xml:space="preserve">All key aspects of delivering a quality service considerably exceed expectations. All issues are being identified by the suppliers own systems and promptly reported to the </t>
    </r>
    <r>
      <rPr>
        <b/>
        <i/>
        <sz val="11"/>
        <color indexed="8"/>
        <rFont val="Calibri"/>
        <family val="2"/>
      </rPr>
      <t>Project Manager</t>
    </r>
    <r>
      <rPr>
        <sz val="11"/>
        <color theme="1"/>
        <rFont val="Calibri"/>
        <family val="2"/>
        <scheme val="minor"/>
      </rPr>
      <t xml:space="preserve"> with none remaining open longer than the agreed rectification period.</t>
    </r>
  </si>
  <si>
    <r>
      <t xml:space="preserve">Some minor elements of the key aspects are currently unacceptable and slightly outweigh those which are satisfactory to the extent that the </t>
    </r>
    <r>
      <rPr>
        <b/>
        <i/>
        <sz val="11"/>
        <color indexed="8"/>
        <rFont val="Calibri"/>
        <family val="2"/>
      </rPr>
      <t>Project Manage</t>
    </r>
    <r>
      <rPr>
        <sz val="11"/>
        <color theme="1"/>
        <rFont val="Calibri"/>
        <family val="2"/>
        <scheme val="minor"/>
      </rPr>
      <t>r seeks improvement. The concerns should have been raised at progress meeting minutes/action points</t>
    </r>
  </si>
  <si>
    <t>ECI Savings as a percentage of initial target price</t>
  </si>
  <si>
    <t>Collected and reported for each Framework Community Board Meeting</t>
  </si>
  <si>
    <t>Turnover measure for contractors</t>
  </si>
  <si>
    <t>Scores to be entered into 11.1 above are limited to the following values 0, 2, 5, 6, 8, 9, 10 as defined below</t>
  </si>
  <si>
    <t>% Saving ECI</t>
  </si>
  <si>
    <r>
      <t xml:space="preserve">Percentage of targets achieved against number predicted to be achieved </t>
    </r>
    <r>
      <rPr>
        <b/>
        <sz val="11"/>
        <color indexed="8"/>
        <rFont val="Calibri"/>
        <family val="2"/>
      </rPr>
      <t>(in scheme &amp; end of scheme)</t>
    </r>
  </si>
  <si>
    <t>Contractors willingness to positively engage in the Employee Skills Plan. ESP in place before start of scheme with a value &gt;£1 million</t>
  </si>
  <si>
    <r>
      <t xml:space="preserve">All key aspects of delivering the project on time are satisfactory. The majority of issues that contribute to the provision of delivering the project on time are being identified by the suppliers own systems and promptly reported to the </t>
    </r>
    <r>
      <rPr>
        <b/>
        <i/>
        <sz val="11"/>
        <color indexed="8"/>
        <rFont val="Calibri"/>
        <family val="2"/>
      </rPr>
      <t>Project Manager</t>
    </r>
    <r>
      <rPr>
        <sz val="11"/>
        <color theme="1"/>
        <rFont val="Calibri"/>
        <family val="2"/>
        <scheme val="minor"/>
      </rPr>
      <t>. The cause of any issues is promptly investigated and appropriate action taken</t>
    </r>
  </si>
  <si>
    <r>
      <t xml:space="preserve">All key aspects of delivering the project on time are satisfactory. All issues that contribute to the delivery of the project on time are being identified by the suppliers own systems and promptly reported to the </t>
    </r>
    <r>
      <rPr>
        <b/>
        <i/>
        <sz val="11"/>
        <color indexed="8"/>
        <rFont val="Calibri"/>
        <family val="2"/>
      </rPr>
      <t>Project Manager</t>
    </r>
    <r>
      <rPr>
        <sz val="11"/>
        <color theme="1"/>
        <rFont val="Calibri"/>
        <family val="2"/>
        <scheme val="minor"/>
      </rPr>
      <t>. The cause of any issues is promptly investigated and appropriate steps taken.</t>
    </r>
  </si>
  <si>
    <r>
      <t xml:space="preserve">All key aspects of delivering the project on time considerably exceed expectations. All issues are being identified by the suppliers own systems and promptly reported to the </t>
    </r>
    <r>
      <rPr>
        <b/>
        <i/>
        <sz val="11"/>
        <color indexed="8"/>
        <rFont val="Calibri"/>
        <family val="2"/>
      </rPr>
      <t>Project Manager</t>
    </r>
    <r>
      <rPr>
        <sz val="11"/>
        <color theme="1"/>
        <rFont val="Calibri"/>
        <family val="2"/>
        <scheme val="minor"/>
      </rPr>
      <t xml:space="preserve"> with none remaining open longer than the agreed rectification period.</t>
    </r>
  </si>
  <si>
    <t>All key aspects of delivering a product right first time considerably exceed expectations. All issues are being identified by the suppliers own systems and promptly reported to the Project Manager with none remaining open longer than the agreed rectification period. No defects are outstanding at scheme handover.</t>
  </si>
  <si>
    <r>
      <t xml:space="preserve">In the </t>
    </r>
    <r>
      <rPr>
        <b/>
        <i/>
        <sz val="12"/>
        <rFont val="Calibri"/>
        <family val="2"/>
      </rPr>
      <t>Scheme Details</t>
    </r>
    <r>
      <rPr>
        <sz val="12"/>
        <color indexed="8"/>
        <rFont val="Calibri"/>
        <family val="2"/>
      </rPr>
      <t xml:space="preserve"> worksheet, orange cells denote data that will normally be updated each time performance measures are scored including at 2 month intervals during the project and, following completion of the project</t>
    </r>
  </si>
  <si>
    <t>Regular update to programme</t>
  </si>
  <si>
    <t>Does it show resources, constraints</t>
  </si>
  <si>
    <t>Monitor &amp; Control</t>
  </si>
  <si>
    <t>Reporting</t>
  </si>
  <si>
    <t>Advise on activities, outputs, durations, resources, engineering and traffic management logic and constraints</t>
  </si>
  <si>
    <t>Predict &amp; Forecast</t>
  </si>
  <si>
    <t>Was it provided with target price</t>
  </si>
  <si>
    <t>Investigate, identify and implement improvements</t>
  </si>
  <si>
    <t xml:space="preserve">Input as built information into Accepted Programme </t>
  </si>
  <si>
    <t>Produce first and following Programmes for Acceptance</t>
  </si>
  <si>
    <t>Periodic review and analysis of progress</t>
  </si>
  <si>
    <t>Adjust and implement future activity outputs and durations</t>
  </si>
  <si>
    <t>Mitigate increase in time</t>
  </si>
  <si>
    <t>Accuracy/time prediction</t>
  </si>
  <si>
    <t>Appropriate documentation eg method statements submitted pro-actively and followed e.g. risk assessment, method statements</t>
  </si>
  <si>
    <t>Workforce</t>
  </si>
  <si>
    <t>Latest MHA Multiplier for Scheme</t>
  </si>
  <si>
    <t>Rolling MHA Multiplier for Scheme</t>
  </si>
  <si>
    <r>
      <t xml:space="preserve">Name of </t>
    </r>
    <r>
      <rPr>
        <b/>
        <i/>
        <sz val="11"/>
        <color indexed="8"/>
        <rFont val="Calibri"/>
        <family val="2"/>
      </rPr>
      <t>Contractor</t>
    </r>
  </si>
  <si>
    <t>Initial Target Price at MHA Approval to Award</t>
  </si>
  <si>
    <t>Question 11.1</t>
  </si>
  <si>
    <t>Latest Score</t>
  </si>
  <si>
    <t>Disruption and congestion minimised</t>
  </si>
  <si>
    <t>All highway users considered</t>
  </si>
  <si>
    <t>Safety of measures</t>
  </si>
  <si>
    <t>Appropriate and up to date information through a variety of media</t>
  </si>
  <si>
    <t>Maintenance of signing including diversion routes</t>
  </si>
  <si>
    <t>Removal of temporary signing when no longer required</t>
  </si>
  <si>
    <r>
      <t xml:space="preserve">Early and ongoing </t>
    </r>
    <r>
      <rPr>
        <i/>
        <sz val="12"/>
        <color indexed="8"/>
        <rFont val="Calibri"/>
        <family val="2"/>
      </rPr>
      <t>Contractor</t>
    </r>
    <r>
      <rPr>
        <sz val="12"/>
        <color indexed="8"/>
        <rFont val="Calibri"/>
        <family val="2"/>
      </rPr>
      <t xml:space="preserve"> and </t>
    </r>
    <r>
      <rPr>
        <i/>
        <sz val="12"/>
        <color indexed="8"/>
        <rFont val="Calibri"/>
        <family val="2"/>
      </rPr>
      <t>Supplier</t>
    </r>
    <r>
      <rPr>
        <sz val="12"/>
        <color indexed="8"/>
        <rFont val="Calibri"/>
        <family val="2"/>
      </rPr>
      <t xml:space="preserve"> involvement</t>
    </r>
  </si>
  <si>
    <t>Opportunities plan</t>
  </si>
  <si>
    <t>Pull value and innovation up through supply chain</t>
  </si>
  <si>
    <t>Culture</t>
  </si>
  <si>
    <t>Information on first use</t>
  </si>
  <si>
    <t>Information at 2 month intervals &amp; end of scheme</t>
  </si>
  <si>
    <t>The value of ECI savings as notified to the MHA at request for Approval to Award following agreement of Target Price</t>
  </si>
  <si>
    <t>Agreed start date for the works</t>
  </si>
  <si>
    <t>Agreed end date for the works</t>
  </si>
  <si>
    <t>Period covered by performance data in toolkit, normally the latest 2 month period during scheme or, insert "final scores" at end of scheme</t>
  </si>
  <si>
    <t>Number of days extension to programme agreed (includes weekends and bank holidays)</t>
  </si>
  <si>
    <t>£</t>
  </si>
  <si>
    <t>DD-MMM-YY</t>
  </si>
  <si>
    <t>%</t>
  </si>
  <si>
    <t>(Programme Start Date to Programme End Date (total calandar days including weekends, bank holidays)</t>
  </si>
  <si>
    <t>Latest (and at end of scheme final) agreed programme end date</t>
  </si>
  <si>
    <t>Agreed Duration</t>
  </si>
  <si>
    <t>Variation of time - percentage variance of actual to agreed duration</t>
  </si>
  <si>
    <t>Notes on information required</t>
  </si>
  <si>
    <t>Normally the same as the Programme Start Date in cell B10</t>
  </si>
  <si>
    <t>(Programme Actual Start Date to Programme Actual End Date (total calandar days including weekends, bank holidays)</t>
  </si>
  <si>
    <t>Pecentage of savings identified and used via ECI</t>
  </si>
  <si>
    <r>
      <t xml:space="preserve">The ten worksheets containing the MHA quality criteria are generally formatted in the same way and include a summary MHA score and multiplier, cells to enter core and optional measures, satisfaction criteria (where appropriate) and, key aspects/factors. A typical layout is shown below for </t>
    </r>
    <r>
      <rPr>
        <b/>
        <sz val="12"/>
        <color indexed="8"/>
        <rFont val="Calibri"/>
        <family val="2"/>
      </rPr>
      <t>3_Right First Time</t>
    </r>
  </si>
  <si>
    <t>In addition to the key quality aspects, there are optional performance elements that measure the performance of the Commissioning Authority and, the tookit also includes the MHA Framework Community KPI's.</t>
  </si>
  <si>
    <t xml:space="preserve">Pages are generally formatted to print out on A4 or  A3 paper. For worksheets 1 to 11 the pages are generally formatted to print the MHA Score, Scheme Score, Guidance on satisfaction score and, key aspects/factors on individual pages allowing the user to print out as much or, as little as required. </t>
  </si>
  <si>
    <t>Unit/Format</t>
  </si>
  <si>
    <t>Supply chain payments - percentage of payments to supply chain made in accordancxe with MHA Fair Payment Charter</t>
  </si>
  <si>
    <r>
      <t>Scheme Scores - Charts</t>
    </r>
    <r>
      <rPr>
        <sz val="12"/>
        <color indexed="8"/>
        <rFont val="Calibri"/>
        <family val="2"/>
      </rPr>
      <t xml:space="preserve"> - Charts for each KPI based on the data in the Scheme Scores worksheet</t>
    </r>
  </si>
  <si>
    <r>
      <t xml:space="preserve">Optional Scheme Scores - </t>
    </r>
    <r>
      <rPr>
        <sz val="12"/>
        <color indexed="8"/>
        <rFont val="Calibri"/>
        <family val="2"/>
      </rPr>
      <t>A summary of the latest set of optional scores contained in each of the worksheets and a summary of past scores collected at 2 month intervals</t>
    </r>
  </si>
  <si>
    <t>Completed By (Project Manager)</t>
  </si>
  <si>
    <t>Completed By (Client)</t>
  </si>
  <si>
    <t>Completed By (Contractor)</t>
  </si>
  <si>
    <t>Date of Completion</t>
  </si>
  <si>
    <t>Total Value of agreed Compensation events to date</t>
  </si>
  <si>
    <t>Latest forecast target price (and at the end of the scheme the final adjusted target price)</t>
  </si>
  <si>
    <t>Latest predicted outturn cost (and at the end of the scheme outturn cost)</t>
  </si>
  <si>
    <t>A score of 8 generally indicates that a scheme is performing at the level expected by the MHA. Where a scheme scores higher or lower than 8 it is expected that comments will be provided to outline the reasons for either higher or, lower levels of performance. A comments box is provided for this purpose on each worksheet</t>
  </si>
  <si>
    <t>Accurately priced compensation events - Percentage of initial value of submitted CE's to final agreed value</t>
  </si>
  <si>
    <t>Accuracy of cost and payment records expressed as a percentage</t>
  </si>
  <si>
    <t>Cost Performance - comparison of budget cost of work to actual cost of work performed (percentage)</t>
  </si>
  <si>
    <t>Version</t>
  </si>
  <si>
    <t>Revisions made since previous version</t>
  </si>
  <si>
    <t>By</t>
  </si>
  <si>
    <t>DMW</t>
  </si>
  <si>
    <r>
      <rPr>
        <b/>
        <sz val="12"/>
        <color indexed="8"/>
        <rFont val="Calibri"/>
        <family val="2"/>
      </rPr>
      <t>Scheme Details</t>
    </r>
    <r>
      <rPr>
        <sz val="12"/>
        <color indexed="8"/>
        <rFont val="Calibri"/>
        <family val="2"/>
      </rPr>
      <t xml:space="preserve"> - worksheet amended to clarify information required related to latest target cost and latest predicted outturn cost. Additional cells added to identify names of staff completing the performance toolkit and date of review. Comments box added to worksheet.</t>
    </r>
  </si>
  <si>
    <t>Ratio of agreed cumulative requests (as a percentage) for additional time compared to the submitted periods of those CE's</t>
  </si>
  <si>
    <t>Overall satisfaction with construction of the works (percentage)</t>
  </si>
  <si>
    <r>
      <rPr>
        <i/>
        <sz val="11"/>
        <color indexed="8"/>
        <rFont val="Calibri"/>
        <family val="2"/>
      </rPr>
      <t>Project Manager</t>
    </r>
    <r>
      <rPr>
        <sz val="11"/>
        <color theme="1"/>
        <rFont val="Calibri"/>
        <family val="2"/>
        <scheme val="minor"/>
      </rPr>
      <t xml:space="preserve"> score (0 Totally dissatisfied, 2 Very dissatisfied , 5 Slightly dissatisfied, 6 Neither satisfied nor dissatisfied, 8 satisfied, 9 very satisfied, 10 exceptionally satisfied)</t>
    </r>
  </si>
  <si>
    <r>
      <t xml:space="preserve">Satsifaction against key aspects </t>
    </r>
    <r>
      <rPr>
        <i/>
        <sz val="11"/>
        <color indexed="8"/>
        <rFont val="Calibri"/>
        <family val="2"/>
      </rPr>
      <t>Contractor</t>
    </r>
    <r>
      <rPr>
        <sz val="11"/>
        <color theme="1"/>
        <rFont val="Calibri"/>
        <family val="2"/>
        <scheme val="minor"/>
      </rPr>
      <t xml:space="preserve"> score</t>
    </r>
  </si>
  <si>
    <t>12.1a</t>
  </si>
  <si>
    <t>12.1b</t>
  </si>
  <si>
    <t>Total No. of hours worked on site since construction started</t>
  </si>
  <si>
    <t xml:space="preserve">Total No. of hours worked on site in period (since last report). </t>
  </si>
  <si>
    <t>12.2a</t>
  </si>
  <si>
    <t>12.2b</t>
  </si>
  <si>
    <t>Number of RIDDORS in period (since last report)</t>
  </si>
  <si>
    <t>Number of Lost Time Accidents in period (since last report)</t>
  </si>
  <si>
    <t>Period covered by data in toolkit (from)</t>
  </si>
  <si>
    <t>Period covered by data in toolkit (to)</t>
  </si>
  <si>
    <t>No.</t>
  </si>
  <si>
    <t>Period covered by this submission</t>
  </si>
  <si>
    <t>Programme</t>
  </si>
  <si>
    <t>Financial</t>
  </si>
  <si>
    <t>Used to calculate overall framework measures</t>
  </si>
  <si>
    <t>Latest (and at end of scheme final) estimated Programme End Date</t>
  </si>
  <si>
    <t>(Actual Duration - Agreed Duration) / Agreed Duration</t>
  </si>
  <si>
    <t>(Latest predicted outturn cost - Latest predicted target cost) / Latest predicted target cost</t>
  </si>
  <si>
    <t>Value of savings identifed and used via ECI / Initial Target Price at MHA Approval to Award</t>
  </si>
  <si>
    <t>Optional Scheme Score</t>
  </si>
  <si>
    <t>Percentage variation of forecast duration against target programme</t>
  </si>
  <si>
    <r>
      <rPr>
        <b/>
        <sz val="12"/>
        <color indexed="8"/>
        <rFont val="Calibri"/>
        <family val="2"/>
      </rPr>
      <t>Optional Scheme Scores and Optional Scheme Scores</t>
    </r>
    <r>
      <rPr>
        <sz val="12"/>
        <color indexed="8"/>
        <rFont val="Calibri"/>
        <family val="2"/>
      </rPr>
      <t xml:space="preserve"> - Worksheets added to allow capture and record of optional measures</t>
    </r>
  </si>
  <si>
    <t>Comments box added to key quality aspects worksheets to allow capture of comments particularly where performance is different than the norm expected through the framework i.e. eight</t>
  </si>
  <si>
    <r>
      <rPr>
        <b/>
        <sz val="12"/>
        <color indexed="8"/>
        <rFont val="Calibri"/>
        <family val="2"/>
      </rPr>
      <t>12_Framework</t>
    </r>
    <r>
      <rPr>
        <sz val="12"/>
        <color indexed="8"/>
        <rFont val="Calibri"/>
        <family val="2"/>
      </rPr>
      <t xml:space="preserve"> worksheet removed. Measures now collected in </t>
    </r>
    <r>
      <rPr>
        <b/>
        <sz val="12"/>
        <color indexed="8"/>
        <rFont val="Calibri"/>
        <family val="2"/>
      </rPr>
      <t>Scheme Details</t>
    </r>
    <r>
      <rPr>
        <sz val="12"/>
        <color indexed="8"/>
        <rFont val="Calibri"/>
        <family val="2"/>
      </rPr>
      <t xml:space="preserve"> worksheet</t>
    </r>
  </si>
  <si>
    <t xml:space="preserve">The performance of the project team delivering the project should be rated and monitored by the whole project team in relation to each Work Package carried out under the Framework Agreement. This assessment will be carried out against each of the quality criteria and the accuracy of any Cost Models used in the selection procedure. These performance and accuracy scores will then be used to adjust the current quality scores for the contractor at the end of the scheme. </t>
  </si>
  <si>
    <r>
      <t>Optional Scheme Scores - Charts</t>
    </r>
    <r>
      <rPr>
        <sz val="12"/>
        <color indexed="8"/>
        <rFont val="Calibri"/>
        <family val="2"/>
      </rPr>
      <t xml:space="preserve"> - Charts for each optional measure based on the data in the Optional Scheme Scores worksheet</t>
    </r>
  </si>
  <si>
    <r>
      <rPr>
        <b/>
        <sz val="12"/>
        <color indexed="8"/>
        <rFont val="Calibri"/>
        <family val="2"/>
      </rPr>
      <t>MHA MSF2 KPI's</t>
    </r>
    <r>
      <rPr>
        <sz val="12"/>
        <color indexed="8"/>
        <rFont val="Calibri"/>
        <family val="2"/>
      </rPr>
      <t xml:space="preserve"> - A summary of the KPI's and Optional Measures including definitions, indicator type, frequency of collection. The worksheet is set up with a filter on the top row.</t>
    </r>
  </si>
  <si>
    <r>
      <t xml:space="preserve">The spreadsheet allows the direct recording of all </t>
    </r>
    <r>
      <rPr>
        <b/>
        <i/>
        <sz val="12"/>
        <color indexed="8"/>
        <rFont val="Calibri"/>
        <family val="2"/>
      </rPr>
      <t xml:space="preserve">Core and Optional measures. Whilst suggestions for Optional -Locally Determined </t>
    </r>
    <r>
      <rPr>
        <sz val="12"/>
        <color indexed="8"/>
        <rFont val="Calibri"/>
        <family val="2"/>
      </rPr>
      <t xml:space="preserve">measures are included within each of the worksheets 1 to 10 and are carried forward to the Optional Scheme Score Summary they are not used to amend the MHA MSF2 Quality score multiplier. Optional measures should only be used with the agreement of the whole project team but can be a further way of measuring success against the MHA outcomes.  </t>
    </r>
  </si>
  <si>
    <r>
      <t xml:space="preserve">The toolkit is designed to enable scores to be entered into each of the worksheets for the key criteria (numbered 1 to 11 above) plus, </t>
    </r>
    <r>
      <rPr>
        <b/>
        <sz val="12"/>
        <color indexed="8"/>
        <rFont val="Calibri"/>
        <family val="2"/>
      </rPr>
      <t>Scheme Details</t>
    </r>
    <r>
      <rPr>
        <sz val="12"/>
        <color indexed="8"/>
        <rFont val="Calibri"/>
        <family val="2"/>
      </rPr>
      <t>. Enter the required information into the relevant coloured cells within the Scheme Details worksheet and, worksheets 1 to 11.</t>
    </r>
  </si>
  <si>
    <r>
      <t xml:space="preserve">In </t>
    </r>
    <r>
      <rPr>
        <b/>
        <i/>
        <sz val="12"/>
        <color indexed="8"/>
        <rFont val="Calibri"/>
        <family val="2"/>
      </rPr>
      <t>worksheets 1 to 11,</t>
    </r>
    <r>
      <rPr>
        <sz val="12"/>
        <color indexed="8"/>
        <rFont val="Calibri"/>
        <family val="2"/>
      </rPr>
      <t xml:space="preserve"> green cells denote data that will normally be updated each time performance measures are scored including at 2 month intervals during the project and, following completion of the project</t>
    </r>
  </si>
  <si>
    <t>A cell coloured blue with a dashed border in the Scheme Details worksheet is calculated data used for one of the KPI's. Blue cells with a dashed border in a KPI worksheet are linked to the relevant data from the Scheme Details eg 4_Cost Management</t>
  </si>
  <si>
    <t>The majority of the worksheets are protected against amending or altering content and in the case of satisfaction scores the range of scoring that can be used. Data can generally only be entered into the coloured cells described above.</t>
  </si>
  <si>
    <t>The summary information from each of the worksheets 1 to 11 is automatically transferred to the Scheme Scores worksheet and the Optional Scores worksheet.</t>
  </si>
  <si>
    <r>
      <t xml:space="preserve">Each time a new set of scores is entered the data in the spreadsheet will be updated. To keep a history of past scores it is recommended that the spreasheet is saved as a new version each time updated scores are entered. To keep a history of the project the previous data in the </t>
    </r>
    <r>
      <rPr>
        <b/>
        <i/>
        <sz val="12"/>
        <color indexed="8"/>
        <rFont val="Calibri"/>
        <family val="2"/>
      </rPr>
      <t>Scheme Scores</t>
    </r>
    <r>
      <rPr>
        <sz val="12"/>
        <color indexed="8"/>
        <rFont val="Calibri"/>
        <family val="2"/>
      </rPr>
      <t xml:space="preserve"> worksheet and </t>
    </r>
    <r>
      <rPr>
        <b/>
        <sz val="12"/>
        <color indexed="8"/>
        <rFont val="Calibri"/>
        <family val="2"/>
      </rPr>
      <t>Optional Scores worksheet</t>
    </r>
    <r>
      <rPr>
        <sz val="12"/>
        <color indexed="8"/>
        <rFont val="Calibri"/>
        <family val="2"/>
      </rPr>
      <t xml:space="preserve"> should be copied across to a new column (see 2.5 below). It is recommended that each version of the file is saved using the following filename convention. </t>
    </r>
    <r>
      <rPr>
        <b/>
        <sz val="12"/>
        <color indexed="8"/>
        <rFont val="Calibri"/>
        <family val="2"/>
      </rPr>
      <t>YYYYMMDD_MHA Ref_Scheme Name_Contractor Name_Version No</t>
    </r>
    <r>
      <rPr>
        <sz val="12"/>
        <color indexed="8"/>
        <rFont val="Calibri"/>
        <family val="2"/>
      </rPr>
      <t>. For example 20150315_051_Lichfield Park_Galliford_V2</t>
    </r>
  </si>
  <si>
    <r>
      <t xml:space="preserve">Before updating the scores, in the worksheet </t>
    </r>
    <r>
      <rPr>
        <b/>
        <sz val="12"/>
        <color indexed="8"/>
        <rFont val="Calibri"/>
        <family val="2"/>
      </rPr>
      <t>Scheme Scores</t>
    </r>
    <r>
      <rPr>
        <sz val="12"/>
        <color indexed="8"/>
        <rFont val="Calibri"/>
        <family val="2"/>
      </rPr>
      <t>, select column H and then insert a new empty column. Next select and copy column G (latest scores). Finally using Paste Special - Values, paste the copied data into the inserted blank column. Add the date (MMM-YY) of the previous update into this column in cell H9 . Once this is complete continue to enter the latest set of information into the spreadsheet. Repeat the above process for the Optional Scheme Scores worksheet if Optional Measures are being collected. There will then be a record of previous scores in the toolkit.</t>
    </r>
  </si>
  <si>
    <t>Coloured cells where scores are entered generally have data validation built in. For example, scores against key aspects based on satisfaction  will generally only allow scores against the numbers indicated. This is to encourage positive and collective decisions around scores to aid distinction between different levels of performance.</t>
  </si>
  <si>
    <r>
      <t xml:space="preserve">In scheme scores are to be collected every 2 months from the start of work on site and submitted to the MHA Framework Manager. The </t>
    </r>
    <r>
      <rPr>
        <b/>
        <sz val="12"/>
        <color indexed="8"/>
        <rFont val="Calibri"/>
        <family val="2"/>
      </rPr>
      <t>core measure</t>
    </r>
    <r>
      <rPr>
        <sz val="12"/>
        <color indexed="8"/>
        <rFont val="Calibri"/>
        <family val="2"/>
      </rPr>
      <t xml:space="preserve"> scores are converted to the MHA MSF2 quality multiplier. </t>
    </r>
  </si>
  <si>
    <t>The MHA MSF2 quality mulitplier during the scheme will be calculated as the average of the scores to date and this will be used to adjust the tender quality score used for selection. The score will be adjusted at the end of the scheme based on the average score during the Work Package.</t>
  </si>
  <si>
    <r>
      <t xml:space="preserve">Information about the Scheme to be entered the first time the toolkit is used. This information should be entered into cells in the </t>
    </r>
    <r>
      <rPr>
        <b/>
        <i/>
        <sz val="12"/>
        <color indexed="8"/>
        <rFont val="Calibri"/>
        <family val="2"/>
      </rPr>
      <t>Scheme Details</t>
    </r>
    <r>
      <rPr>
        <sz val="12"/>
        <color indexed="8"/>
        <rFont val="Calibri"/>
        <family val="2"/>
      </rPr>
      <t xml:space="preserve"> worksheet coloured grey with a double border. </t>
    </r>
  </si>
  <si>
    <t>Calculated Data</t>
  </si>
  <si>
    <t>Toolkit Completed By</t>
  </si>
  <si>
    <t>Employers Representative</t>
  </si>
  <si>
    <t>Name of Employers Representative (Client)</t>
  </si>
  <si>
    <t>Name of MHA Commissioning Authority (Client)</t>
  </si>
  <si>
    <t>From</t>
  </si>
  <si>
    <t>To</t>
  </si>
  <si>
    <t>Period covered by data in toolkit</t>
  </si>
  <si>
    <t>The Commissioning Authority demonstrates an good commitment to achieveing the outcomes of the MHA and shares the success with the Framework Community. Client fully engaged with use of Performance Toolkit, jointly agreed, regularly submitted, optional measures in use, good practice being captured and shared in case studies.</t>
  </si>
  <si>
    <r>
      <t xml:space="preserve">The </t>
    </r>
    <r>
      <rPr>
        <b/>
        <i/>
        <sz val="11"/>
        <color indexed="8"/>
        <rFont val="Calibri"/>
        <family val="2"/>
      </rPr>
      <t xml:space="preserve">Commissioning Authority </t>
    </r>
    <r>
      <rPr>
        <sz val="11"/>
        <color theme="1"/>
        <rFont val="Calibri"/>
        <family val="2"/>
        <scheme val="minor"/>
      </rPr>
      <t>demonstrates a commitment to achieveing the outcomes of the MHA in line with the Framework Information and individual work package requirements. Client fully engaged in use of Performance Toolkit and regularly submitted.</t>
    </r>
  </si>
  <si>
    <t xml:space="preserve">The Contractor is neither satisfied or dissatisfied with the willingness to achieve the outcomes of the MHA. This options should only be chosen following consultation with the MHA Framework Manager. Client not fully engaged with use of Performance Toolkit. </t>
  </si>
  <si>
    <t>Some aspects of Commissioning Authority approach towards achieving the outcomes of the MHA have been implemented but are generally outweighed by those which are absent. Client not engaged with Performance Toolkit which is not regulary used.</t>
  </si>
  <si>
    <t>The Commissioning Authority has managed the Works Package but with limited reference to the outcomes of the MHA. The Contractors Framework Manager will have written to the Commissioning Authority and the MHA Manager. Client not engaged with Performance Toolkit, Toolkit not in use.</t>
  </si>
  <si>
    <t>Use of Performance Management Toolkit</t>
  </si>
  <si>
    <t>The Commissioning Authority demonstrates an excellent commitment to achieving the outcomes of the MHA in all aspects and captures and shares the success with the Framework Community. Client fully engaged with use of Performance Toolkit which is regularly submitted, good practice being captured and shared in case studies with development of optional measures.</t>
  </si>
  <si>
    <r>
      <t xml:space="preserve">Satisfaction against key aspects </t>
    </r>
    <r>
      <rPr>
        <i/>
        <sz val="11"/>
        <color indexed="8"/>
        <rFont val="Calibri"/>
        <family val="2"/>
      </rPr>
      <t>Project Manager</t>
    </r>
    <r>
      <rPr>
        <sz val="11"/>
        <color theme="1"/>
        <rFont val="Calibri"/>
        <family val="2"/>
        <scheme val="minor"/>
      </rPr>
      <t xml:space="preserve"> score (0 Totally dissatisfied, 2 Very dissatisfied , 5 Slightly dissatisfied, 6 Neither satisfied nor dissatisfied, 8 satisfied, 9 very satisfied, 10 exceptionally satisfied)</t>
    </r>
  </si>
  <si>
    <t>Total Value of agreed Compensation events due to change in scope eg additional phase to project</t>
  </si>
  <si>
    <t>The final agreed value of all compensation events notified by the Project Manager that are due to a significant change in scope in the works eg the award of an additional phase to the project</t>
  </si>
  <si>
    <t>Total Agreed Extension</t>
  </si>
  <si>
    <t>Agreed Extension due to change in scope eg an additional phase to the project notified by the Project Manager</t>
  </si>
  <si>
    <r>
      <t xml:space="preserve">Minor corrections to </t>
    </r>
    <r>
      <rPr>
        <b/>
        <sz val="12"/>
        <color indexed="8"/>
        <rFont val="Calibri"/>
        <family val="2"/>
      </rPr>
      <t>Scheme Scores</t>
    </r>
    <r>
      <rPr>
        <sz val="12"/>
        <color indexed="8"/>
        <rFont val="Calibri"/>
        <family val="2"/>
      </rPr>
      <t xml:space="preserve"> worksheet</t>
    </r>
  </si>
  <si>
    <r>
      <rPr>
        <b/>
        <sz val="12"/>
        <color indexed="8"/>
        <rFont val="Calibri"/>
        <family val="2"/>
      </rPr>
      <t>Scheme Details</t>
    </r>
    <r>
      <rPr>
        <sz val="12"/>
        <color indexed="8"/>
        <rFont val="Calibri"/>
        <family val="2"/>
      </rPr>
      <t xml:space="preserve"> worksheet - additional cells added to enable distinction between compensation events that represent change in scope eg additional phase to project and day to day amendments to original project</t>
    </r>
  </si>
  <si>
    <r>
      <rPr>
        <b/>
        <sz val="12"/>
        <color indexed="8"/>
        <rFont val="Calibri"/>
        <family val="2"/>
      </rPr>
      <t>Scheme Details</t>
    </r>
    <r>
      <rPr>
        <sz val="12"/>
        <color indexed="8"/>
        <rFont val="Calibri"/>
        <family val="2"/>
      </rPr>
      <t xml:space="preserve"> worksheet - additional cells added to enable distinction between changes in duration of the project due to change in scope eg addition of an additional phase and day to day amendments to the project</t>
    </r>
  </si>
  <si>
    <r>
      <rPr>
        <b/>
        <sz val="12"/>
        <color indexed="8"/>
        <rFont val="Calibri"/>
        <family val="2"/>
      </rPr>
      <t>Right First Time</t>
    </r>
    <r>
      <rPr>
        <sz val="12"/>
        <color indexed="8"/>
        <rFont val="Calibri"/>
        <family val="2"/>
      </rPr>
      <t xml:space="preserve"> worksheet - addition of optional measures and key aspects to reflect the adoption of the MHA MFS2 Quality Charter and Commitments</t>
    </r>
  </si>
  <si>
    <t>MSF2 Quality Charter and Commitments</t>
  </si>
  <si>
    <t>Proposals are aligned with the requirements of the customers design and specification</t>
  </si>
  <si>
    <t>Every package of work has an agreed Inspection and Test plan (ITP) and effective checking and verification regime in place</t>
  </si>
  <si>
    <t>The acceptance criteria for the ITP's meet all the relevant specification, contract and employer's requirements</t>
  </si>
  <si>
    <t>Ensure all exceptions are recorded using a Non Conformance (NCR) process and they contain agreed corrective and preventative actions</t>
  </si>
  <si>
    <t>NCR's are closed out in an agreed timetable to avoid compromising follow on work which would otherwise be compliant</t>
  </si>
  <si>
    <t>Measure, record, review and learn from all NCR's and defects throughout the contract, providing customer assurance that quality standards are being achieved</t>
  </si>
  <si>
    <t>Ensure ambiguities or omissions are highlighted early to avoid uncessary errors and waste</t>
  </si>
  <si>
    <t>Quality Management System</t>
  </si>
  <si>
    <t>Maintain essential and sufficient documentation to demonstrate that the product has been installed in a compliant manner</t>
  </si>
  <si>
    <t>Record and report our quality performance through the Framework Community Board (FCB)</t>
  </si>
  <si>
    <t>Use MSF2 as a conduit for learning and innovation to improve quality and service performance to customers demonstrating the benefits of the collaborative framework</t>
  </si>
  <si>
    <t>Percentage of NCR's closed out in the agreed timescale</t>
  </si>
  <si>
    <t>From QMS and scheme details</t>
  </si>
  <si>
    <t>From QMS</t>
  </si>
  <si>
    <t>See MHA Quality Charter</t>
  </si>
  <si>
    <t>Number of exceptions recorded in period ie past 2 months</t>
  </si>
  <si>
    <t>Total number of exceptions recorded using a Non Conformance Process</t>
  </si>
  <si>
    <t>Total Number of NCR's closed out in the agreed timescale</t>
  </si>
  <si>
    <t>No/£100k</t>
  </si>
  <si>
    <t>Total Number of NCR's closed out in the agreed timescale/Total number of exceptions recorded using a Non Conformance Process</t>
  </si>
  <si>
    <t>Total number of exceptions recorded using a Non Conformance Process/(Latest predicted outturn cost (and at the end of the scheme outturn cost)/100000)</t>
  </si>
  <si>
    <t>No of NCR's per £100k</t>
  </si>
  <si>
    <r>
      <rPr>
        <b/>
        <sz val="12"/>
        <color indexed="8"/>
        <rFont val="Calibri"/>
        <family val="2"/>
      </rPr>
      <t>Optional Scheme Scores</t>
    </r>
    <r>
      <rPr>
        <sz val="12"/>
        <color indexed="8"/>
        <rFont val="Calibri"/>
        <family val="2"/>
      </rPr>
      <t xml:space="preserve"> and </t>
    </r>
    <r>
      <rPr>
        <b/>
        <sz val="12"/>
        <color indexed="8"/>
        <rFont val="Calibri"/>
        <family val="2"/>
      </rPr>
      <t>Optional Scheme Scores</t>
    </r>
    <r>
      <rPr>
        <sz val="12"/>
        <color indexed="8"/>
        <rFont val="Calibri"/>
        <family val="2"/>
      </rPr>
      <t xml:space="preserve"> - Charts added Optional KPI 3.3 and 3.4</t>
    </r>
  </si>
  <si>
    <r>
      <rPr>
        <b/>
        <sz val="12"/>
        <color indexed="8"/>
        <rFont val="Calibri"/>
        <family val="2"/>
      </rPr>
      <t>MHA MSF2 KPI's</t>
    </r>
    <r>
      <rPr>
        <sz val="12"/>
        <color indexed="8"/>
        <rFont val="Calibri"/>
        <family val="2"/>
      </rPr>
      <t xml:space="preserve"> added Optional KPI 3.3 and 3.4  MHA MFS2 Quality Charter and Commitments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</si>
</sst>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quot;£&quot;#,##0"/>
    <numFmt numFmtId="166" formatCode="0.0%"/>
    <numFmt numFmtId="167" formatCode="0.000"/>
    <numFmt numFmtId="168" formatCode="000"/>
  </numFmts>
  <fonts count="34" x14ac:knownFonts="1">
    <font>
      <sz val="11"/>
      <color theme="1"/>
      <name val="Calibri"/>
      <family val="2"/>
      <scheme val="minor"/>
    </font>
    <font>
      <sz val="11"/>
      <color indexed="8"/>
      <name val="Calibri"/>
      <family val="2"/>
    </font>
    <font>
      <b/>
      <sz val="11"/>
      <color indexed="8"/>
      <name val="Calibri"/>
      <family val="2"/>
    </font>
    <font>
      <sz val="12"/>
      <color indexed="8"/>
      <name val="Calibri"/>
      <family val="2"/>
    </font>
    <font>
      <sz val="12"/>
      <color indexed="8"/>
      <name val="Calibri"/>
      <family val="2"/>
    </font>
    <font>
      <i/>
      <sz val="11"/>
      <color indexed="8"/>
      <name val="Calibri"/>
      <family val="2"/>
    </font>
    <font>
      <i/>
      <sz val="12"/>
      <color indexed="8"/>
      <name val="Calibri"/>
      <family val="2"/>
    </font>
    <font>
      <b/>
      <sz val="12"/>
      <color indexed="8"/>
      <name val="Calibri"/>
      <family val="2"/>
    </font>
    <font>
      <sz val="11"/>
      <color indexed="8"/>
      <name val="Calibri"/>
      <family val="2"/>
    </font>
    <font>
      <sz val="11"/>
      <color indexed="10"/>
      <name val="Calibri"/>
      <family val="2"/>
    </font>
    <font>
      <sz val="8"/>
      <name val="Calibri"/>
      <family val="2"/>
    </font>
    <font>
      <sz val="10"/>
      <color indexed="8"/>
      <name val="Arial"/>
      <family val="2"/>
    </font>
    <font>
      <sz val="11"/>
      <name val="Calibri"/>
      <family val="2"/>
    </font>
    <font>
      <b/>
      <i/>
      <sz val="11"/>
      <color indexed="8"/>
      <name val="Calibri"/>
      <family val="2"/>
    </font>
    <font>
      <b/>
      <sz val="11"/>
      <name val="Calibri"/>
      <family val="2"/>
    </font>
    <font>
      <b/>
      <sz val="12"/>
      <name val="Calibri"/>
      <family val="2"/>
    </font>
    <font>
      <sz val="12"/>
      <name val="Calibri"/>
      <family val="2"/>
    </font>
    <font>
      <i/>
      <sz val="12"/>
      <name val="Calibri"/>
      <family val="2"/>
    </font>
    <font>
      <b/>
      <i/>
      <sz val="12"/>
      <color indexed="8"/>
      <name val="Calibri"/>
      <family val="2"/>
    </font>
    <font>
      <b/>
      <i/>
      <sz val="12"/>
      <name val="Calibri"/>
      <family val="2"/>
    </font>
    <font>
      <b/>
      <sz val="11"/>
      <color theme="1"/>
      <name val="Calibri"/>
      <family val="2"/>
      <scheme val="minor"/>
    </font>
    <font>
      <sz val="11"/>
      <name val="Calibri"/>
      <family val="2"/>
      <scheme val="minor"/>
    </font>
    <font>
      <b/>
      <sz val="11"/>
      <name val="Calibri"/>
      <family val="2"/>
      <scheme val="minor"/>
    </font>
    <font>
      <b/>
      <sz val="12"/>
      <color rgb="FFFF0000"/>
      <name val="Calibri"/>
      <family val="2"/>
    </font>
    <font>
      <b/>
      <sz val="11"/>
      <color rgb="FFFF0000"/>
      <name val="Calibri"/>
      <family val="2"/>
      <scheme val="minor"/>
    </font>
    <font>
      <sz val="11"/>
      <color theme="1"/>
      <name val="Calibri"/>
      <family val="2"/>
    </font>
    <font>
      <b/>
      <sz val="18"/>
      <color theme="1"/>
      <name val="Calibri"/>
      <family val="2"/>
      <scheme val="minor"/>
    </font>
    <font>
      <b/>
      <sz val="16"/>
      <color rgb="FFFF0000"/>
      <name val="Calibri"/>
      <family val="2"/>
    </font>
    <font>
      <sz val="16"/>
      <color indexed="8"/>
      <name val="Calibri"/>
      <family val="2"/>
    </font>
    <font>
      <sz val="11"/>
      <color theme="1"/>
      <name val="Arial"/>
      <family val="2"/>
    </font>
    <font>
      <b/>
      <u/>
      <sz val="11"/>
      <color theme="1"/>
      <name val="Calibri"/>
      <family val="2"/>
      <scheme val="minor"/>
    </font>
    <font>
      <b/>
      <u/>
      <sz val="11"/>
      <color indexed="8"/>
      <name val="Calibri"/>
      <family val="2"/>
    </font>
    <font>
      <b/>
      <sz val="14"/>
      <color indexed="8"/>
      <name val="Calibri"/>
      <family val="2"/>
    </font>
    <font>
      <sz val="14"/>
      <color theme="1"/>
      <name val="Calibri"/>
      <family val="2"/>
      <scheme val="minor"/>
    </font>
  </fonts>
  <fills count="17">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8" tint="0.39997558519241921"/>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8" tint="0.59996337778862885"/>
        <bgColor indexed="64"/>
      </patternFill>
    </fill>
    <fill>
      <patternFill patternType="solid">
        <fgColor theme="0" tint="-0.249977111117893"/>
        <bgColor indexed="64"/>
      </patternFill>
    </fill>
    <fill>
      <patternFill patternType="solid">
        <fgColor rgb="FF0070C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Dashed">
        <color indexed="64"/>
      </left>
      <right style="mediumDashed">
        <color indexed="64"/>
      </right>
      <top style="mediumDashed">
        <color indexed="64"/>
      </top>
      <bottom style="mediumDashed">
        <color indexed="64"/>
      </bottom>
      <diagonal/>
    </border>
    <border>
      <left style="double">
        <color indexed="64"/>
      </left>
      <right style="double">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hair">
        <color indexed="64"/>
      </left>
      <right style="hair">
        <color indexed="64"/>
      </right>
      <top style="hair">
        <color indexed="64"/>
      </top>
      <bottom/>
      <diagonal/>
    </border>
    <border>
      <left style="mediumDashed">
        <color indexed="64"/>
      </left>
      <right style="mediumDashed">
        <color indexed="64"/>
      </right>
      <top style="mediumDashed">
        <color indexed="64"/>
      </top>
      <bottom/>
      <diagonal/>
    </border>
  </borders>
  <cellStyleXfs count="1">
    <xf numFmtId="0" fontId="0" fillId="0" borderId="0"/>
  </cellStyleXfs>
  <cellXfs count="461">
    <xf numFmtId="0" fontId="0" fillId="0" borderId="0" xfId="0"/>
    <xf numFmtId="0" fontId="0" fillId="0" borderId="0" xfId="0" applyAlignment="1">
      <alignment vertical="top"/>
    </xf>
    <xf numFmtId="0" fontId="0" fillId="0" borderId="0" xfId="0" applyAlignment="1">
      <alignment vertical="top" wrapText="1"/>
    </xf>
    <xf numFmtId="0" fontId="4" fillId="0" borderId="0" xfId="0" applyFont="1" applyAlignment="1">
      <alignment vertical="top" wrapText="1"/>
    </xf>
    <xf numFmtId="0" fontId="2" fillId="0" borderId="0" xfId="0" applyFont="1" applyAlignment="1">
      <alignment vertical="top"/>
    </xf>
    <xf numFmtId="0" fontId="2" fillId="0" borderId="0" xfId="0" applyFont="1" applyAlignment="1">
      <alignmen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2" fillId="2" borderId="0" xfId="0" applyFont="1" applyFill="1" applyAlignment="1">
      <alignment vertical="top"/>
    </xf>
    <xf numFmtId="0" fontId="2" fillId="2" borderId="0" xfId="0" applyFont="1" applyFill="1" applyAlignment="1">
      <alignment vertical="top" wrapText="1"/>
    </xf>
    <xf numFmtId="0" fontId="2" fillId="2" borderId="0" xfId="0" applyFont="1" applyFill="1" applyAlignment="1">
      <alignment horizontal="left" vertical="top" wrapText="1"/>
    </xf>
    <xf numFmtId="0" fontId="0" fillId="2" borderId="0" xfId="0" applyFill="1" applyAlignment="1">
      <alignment vertical="top"/>
    </xf>
    <xf numFmtId="0" fontId="3" fillId="2" borderId="0" xfId="0" applyFont="1" applyFill="1" applyAlignment="1">
      <alignment horizontal="justify" vertical="top" wrapText="1"/>
    </xf>
    <xf numFmtId="0" fontId="4" fillId="2" borderId="0" xfId="0" applyFont="1" applyFill="1" applyAlignment="1">
      <alignment vertical="top" wrapText="1"/>
    </xf>
    <xf numFmtId="0" fontId="4" fillId="2" borderId="0" xfId="0" applyFont="1" applyFill="1" applyAlignment="1">
      <alignment horizontal="left" vertical="top" wrapText="1"/>
    </xf>
    <xf numFmtId="0" fontId="0" fillId="2" borderId="0" xfId="0" applyFill="1" applyAlignment="1">
      <alignment vertical="top" wrapText="1"/>
    </xf>
    <xf numFmtId="0" fontId="0" fillId="2" borderId="0" xfId="0" applyFill="1" applyAlignment="1">
      <alignment horizontal="left" vertical="top" wrapText="1"/>
    </xf>
    <xf numFmtId="0" fontId="3" fillId="2" borderId="0" xfId="0" applyFont="1" applyFill="1" applyAlignment="1">
      <alignment horizontal="left" vertical="top" wrapText="1"/>
    </xf>
    <xf numFmtId="0" fontId="7" fillId="0" borderId="0" xfId="0" applyFont="1" applyAlignment="1">
      <alignment horizontal="justify" vertical="top" wrapText="1"/>
    </xf>
    <xf numFmtId="0" fontId="7" fillId="2" borderId="0" xfId="0" applyFont="1" applyFill="1" applyAlignment="1">
      <alignment horizontal="justify" vertical="top" wrapText="1"/>
    </xf>
    <xf numFmtId="0" fontId="2" fillId="0" borderId="0" xfId="0" applyFont="1"/>
    <xf numFmtId="0" fontId="2" fillId="2" borderId="0" xfId="0" applyFont="1" applyFill="1"/>
    <xf numFmtId="164" fontId="2" fillId="2" borderId="0" xfId="0" applyNumberFormat="1" applyFont="1" applyFill="1"/>
    <xf numFmtId="164" fontId="0" fillId="0" borderId="0" xfId="0" applyNumberFormat="1"/>
    <xf numFmtId="0" fontId="0" fillId="3" borderId="0" xfId="0" applyFill="1"/>
    <xf numFmtId="2" fontId="0" fillId="0" borderId="0" xfId="0" applyNumberFormat="1"/>
    <xf numFmtId="2" fontId="0" fillId="0" borderId="0" xfId="0" applyNumberFormat="1" applyAlignment="1">
      <alignment vertical="top"/>
    </xf>
    <xf numFmtId="2" fontId="2" fillId="0" borderId="0" xfId="0" applyNumberFormat="1" applyFont="1"/>
    <xf numFmtId="0" fontId="0" fillId="0" borderId="0" xfId="0" applyFill="1" applyAlignment="1">
      <alignment vertical="top" wrapText="1"/>
    </xf>
    <xf numFmtId="0" fontId="0" fillId="0" borderId="0" xfId="0" applyFill="1" applyAlignment="1">
      <alignment horizontal="left" vertical="top" wrapText="1"/>
    </xf>
    <xf numFmtId="0" fontId="0" fillId="0" borderId="0" xfId="0" applyFill="1" applyAlignment="1">
      <alignment vertical="top"/>
    </xf>
    <xf numFmtId="0" fontId="2" fillId="0" borderId="0" xfId="0" applyFont="1" applyFill="1"/>
    <xf numFmtId="9" fontId="0" fillId="0" borderId="0" xfId="0" applyNumberFormat="1" applyAlignment="1">
      <alignment vertical="top"/>
    </xf>
    <xf numFmtId="164" fontId="0" fillId="0" borderId="0" xfId="0" applyNumberFormat="1" applyAlignment="1">
      <alignment vertical="top"/>
    </xf>
    <xf numFmtId="0" fontId="0" fillId="0" borderId="0" xfId="0" applyAlignment="1">
      <alignment wrapText="1"/>
    </xf>
    <xf numFmtId="0" fontId="3" fillId="0" borderId="0" xfId="0" applyFont="1" applyAlignment="1">
      <alignment vertical="top" wrapText="1"/>
    </xf>
    <xf numFmtId="0" fontId="8" fillId="0" borderId="0" xfId="0" applyFont="1" applyAlignment="1">
      <alignment vertical="top" wrapText="1"/>
    </xf>
    <xf numFmtId="0" fontId="1" fillId="0" borderId="0" xfId="0" applyFont="1" applyAlignment="1">
      <alignment wrapText="1"/>
    </xf>
    <xf numFmtId="0" fontId="7" fillId="0" borderId="0" xfId="0" applyFont="1" applyAlignment="1">
      <alignment vertical="top" wrapText="1"/>
    </xf>
    <xf numFmtId="0" fontId="2" fillId="4" borderId="0" xfId="0" applyFont="1" applyFill="1" applyAlignment="1">
      <alignment vertical="top" wrapText="1"/>
    </xf>
    <xf numFmtId="0" fontId="2" fillId="4" borderId="0" xfId="0" applyFont="1" applyFill="1" applyAlignment="1">
      <alignment vertical="top"/>
    </xf>
    <xf numFmtId="2" fontId="2" fillId="4" borderId="0" xfId="0" applyNumberFormat="1" applyFont="1" applyFill="1" applyAlignment="1">
      <alignment vertical="top"/>
    </xf>
    <xf numFmtId="0" fontId="7" fillId="4" borderId="0" xfId="0" applyFont="1" applyFill="1" applyAlignment="1">
      <alignment vertical="top" wrapText="1"/>
    </xf>
    <xf numFmtId="164" fontId="2" fillId="4" borderId="0" xfId="0" applyNumberFormat="1" applyFont="1" applyFill="1" applyAlignment="1">
      <alignment vertical="top"/>
    </xf>
    <xf numFmtId="2" fontId="2" fillId="4" borderId="0" xfId="0" applyNumberFormat="1" applyFont="1" applyFill="1" applyAlignment="1">
      <alignment vertical="top" wrapText="1"/>
    </xf>
    <xf numFmtId="0" fontId="7" fillId="4" borderId="0" xfId="0" applyFont="1" applyFill="1" applyAlignment="1">
      <alignment horizontal="left" vertical="top" wrapText="1"/>
    </xf>
    <xf numFmtId="0" fontId="2" fillId="0" borderId="0" xfId="0" applyFont="1" applyAlignment="1">
      <alignment wrapText="1"/>
    </xf>
    <xf numFmtId="0" fontId="0" fillId="0" borderId="0" xfId="0" quotePrefix="1" applyAlignment="1">
      <alignment vertical="top"/>
    </xf>
    <xf numFmtId="0" fontId="1" fillId="0" borderId="0" xfId="0" applyFont="1" applyAlignment="1">
      <alignment vertical="top" wrapText="1"/>
    </xf>
    <xf numFmtId="0" fontId="1" fillId="0" borderId="0" xfId="0" applyFont="1"/>
    <xf numFmtId="0" fontId="1" fillId="0" borderId="0" xfId="0" applyFont="1" applyAlignment="1">
      <alignment vertical="top"/>
    </xf>
    <xf numFmtId="0" fontId="11" fillId="0" borderId="0" xfId="0" applyFont="1" applyAlignment="1">
      <alignment vertical="top"/>
    </xf>
    <xf numFmtId="0" fontId="0" fillId="0" borderId="0" xfId="0" applyFill="1"/>
    <xf numFmtId="2" fontId="0" fillId="0" borderId="0" xfId="0" applyNumberFormat="1" applyFill="1"/>
    <xf numFmtId="0" fontId="8" fillId="0" borderId="0" xfId="0" applyFont="1"/>
    <xf numFmtId="1" fontId="0" fillId="0" borderId="0" xfId="0" applyNumberFormat="1" applyAlignment="1">
      <alignment vertical="top"/>
    </xf>
    <xf numFmtId="1" fontId="2" fillId="4" borderId="0" xfId="0" applyNumberFormat="1" applyFont="1" applyFill="1" applyAlignment="1">
      <alignment vertical="top"/>
    </xf>
    <xf numFmtId="1" fontId="0" fillId="0" borderId="0" xfId="0" applyNumberFormat="1"/>
    <xf numFmtId="0" fontId="2" fillId="5" borderId="0" xfId="0" applyFont="1" applyFill="1" applyAlignment="1">
      <alignment vertical="top" wrapText="1"/>
    </xf>
    <xf numFmtId="0" fontId="2" fillId="5" borderId="0" xfId="0" applyFont="1" applyFill="1" applyAlignment="1">
      <alignment vertical="top"/>
    </xf>
    <xf numFmtId="0" fontId="3" fillId="0" borderId="0" xfId="0" applyFont="1" applyFill="1" applyAlignment="1">
      <alignment vertical="top" wrapText="1"/>
    </xf>
    <xf numFmtId="0" fontId="1" fillId="0" borderId="0" xfId="0" applyFont="1" applyFill="1" applyAlignment="1">
      <alignment vertical="top" wrapText="1"/>
    </xf>
    <xf numFmtId="1" fontId="2" fillId="0" borderId="0" xfId="0" applyNumberFormat="1" applyFont="1" applyFill="1" applyAlignment="1">
      <alignment vertical="top"/>
    </xf>
    <xf numFmtId="2" fontId="2" fillId="0" borderId="0" xfId="0" applyNumberFormat="1" applyFont="1" applyFill="1"/>
    <xf numFmtId="9" fontId="0" fillId="0" borderId="0" xfId="0" applyNumberFormat="1"/>
    <xf numFmtId="0" fontId="12" fillId="0" borderId="0" xfId="0" applyFont="1" applyAlignment="1">
      <alignment vertical="top" wrapText="1"/>
    </xf>
    <xf numFmtId="0" fontId="12" fillId="0" borderId="0" xfId="0" applyFont="1" applyAlignment="1">
      <alignment vertical="top"/>
    </xf>
    <xf numFmtId="167" fontId="0" fillId="0" borderId="0" xfId="0" applyNumberFormat="1"/>
    <xf numFmtId="1" fontId="0" fillId="0" borderId="0" xfId="0" applyNumberFormat="1" applyAlignment="1">
      <alignment vertical="top" wrapText="1"/>
    </xf>
    <xf numFmtId="0" fontId="4" fillId="0" borderId="0" xfId="0" applyFont="1" applyFill="1" applyAlignment="1">
      <alignment vertical="top" wrapText="1"/>
    </xf>
    <xf numFmtId="0" fontId="2" fillId="5" borderId="0" xfId="0" applyFont="1" applyFill="1"/>
    <xf numFmtId="2" fontId="2" fillId="5" borderId="0" xfId="0" applyNumberFormat="1" applyFont="1" applyFill="1"/>
    <xf numFmtId="1" fontId="2" fillId="0" borderId="0" xfId="0" applyNumberFormat="1" applyFont="1" applyFill="1" applyBorder="1" applyAlignment="1">
      <alignment vertical="top"/>
    </xf>
    <xf numFmtId="166" fontId="0" fillId="0" borderId="0" xfId="0" applyNumberFormat="1" applyFill="1" applyBorder="1" applyAlignment="1">
      <alignment vertical="top" wrapText="1"/>
    </xf>
    <xf numFmtId="166" fontId="0" fillId="0" borderId="0" xfId="0" applyNumberFormat="1"/>
    <xf numFmtId="166" fontId="0" fillId="0" borderId="0" xfId="0" applyNumberFormat="1" applyAlignment="1">
      <alignment vertical="top" wrapText="1"/>
    </xf>
    <xf numFmtId="0" fontId="2" fillId="0" borderId="0" xfId="0" applyFont="1" applyFill="1" applyAlignment="1">
      <alignment vertical="top"/>
    </xf>
    <xf numFmtId="0" fontId="2" fillId="0" borderId="0" xfId="0" applyFont="1" applyFill="1" applyAlignment="1">
      <alignment vertical="top" wrapText="1"/>
    </xf>
    <xf numFmtId="2" fontId="2" fillId="0" borderId="0" xfId="0" applyNumberFormat="1" applyFont="1" applyAlignment="1">
      <alignment wrapText="1"/>
    </xf>
    <xf numFmtId="1" fontId="12" fillId="0" borderId="0" xfId="0" applyNumberFormat="1" applyFont="1" applyAlignment="1">
      <alignment vertical="top" wrapText="1"/>
    </xf>
    <xf numFmtId="0" fontId="8" fillId="0" borderId="0" xfId="0" applyFont="1" applyAlignment="1">
      <alignment horizontal="left" vertical="top" wrapText="1"/>
    </xf>
    <xf numFmtId="0" fontId="3" fillId="0" borderId="0" xfId="0" applyFont="1" applyAlignment="1">
      <alignment vertical="top"/>
    </xf>
    <xf numFmtId="0" fontId="0" fillId="0" borderId="0" xfId="0" applyAlignment="1">
      <alignment vertical="top" wrapText="1"/>
    </xf>
    <xf numFmtId="0" fontId="1" fillId="0" borderId="0" xfId="0" applyFont="1" applyAlignment="1">
      <alignment horizontal="left" vertical="top" wrapText="1"/>
    </xf>
    <xf numFmtId="0" fontId="0" fillId="0" borderId="0" xfId="0" applyAlignment="1">
      <alignment horizontal="center"/>
    </xf>
    <xf numFmtId="0" fontId="0" fillId="6" borderId="0" xfId="0" applyFill="1" applyAlignment="1">
      <alignment vertical="top"/>
    </xf>
    <xf numFmtId="0" fontId="0" fillId="0" borderId="0" xfId="0" applyAlignment="1">
      <alignment vertical="top" wrapText="1"/>
    </xf>
    <xf numFmtId="0" fontId="0" fillId="0" borderId="0" xfId="0" applyAlignment="1">
      <alignment horizontal="left"/>
    </xf>
    <xf numFmtId="0" fontId="0" fillId="0" borderId="0" xfId="0" applyAlignment="1">
      <alignment horizontal="left" vertical="top" wrapText="1"/>
    </xf>
    <xf numFmtId="0" fontId="14" fillId="0" borderId="0" xfId="0" applyFont="1" applyFill="1" applyAlignment="1">
      <alignment vertical="top"/>
    </xf>
    <xf numFmtId="0" fontId="15" fillId="0" borderId="0" xfId="0" applyFont="1" applyFill="1" applyAlignment="1">
      <alignment horizontal="justify" vertical="top" wrapText="1"/>
    </xf>
    <xf numFmtId="0" fontId="16" fillId="0" borderId="0" xfId="0" applyFont="1" applyFill="1" applyAlignment="1">
      <alignment vertical="top" wrapText="1"/>
    </xf>
    <xf numFmtId="0" fontId="16" fillId="0" borderId="0" xfId="0" applyFont="1" applyFill="1" applyAlignment="1">
      <alignment horizontal="left" vertical="top" wrapText="1"/>
    </xf>
    <xf numFmtId="0" fontId="21" fillId="0" borderId="0" xfId="0" applyFont="1" applyFill="1" applyAlignment="1">
      <alignment vertical="top" wrapText="1"/>
    </xf>
    <xf numFmtId="0" fontId="22" fillId="0" borderId="0" xfId="0" applyFont="1" applyFill="1" applyAlignment="1">
      <alignment vertical="top" wrapText="1"/>
    </xf>
    <xf numFmtId="0" fontId="21" fillId="0" borderId="0" xfId="0" applyFont="1" applyFill="1" applyAlignment="1">
      <alignment vertical="top"/>
    </xf>
    <xf numFmtId="0" fontId="7" fillId="0" borderId="0" xfId="0" applyFont="1" applyFill="1" applyAlignment="1">
      <alignment horizontal="justify" vertical="top" wrapText="1"/>
    </xf>
    <xf numFmtId="0" fontId="20" fillId="0" borderId="0" xfId="0" applyFont="1" applyFill="1" applyAlignment="1">
      <alignment vertical="top" wrapText="1"/>
    </xf>
    <xf numFmtId="0" fontId="3" fillId="0" borderId="0" xfId="0" applyFont="1" applyFill="1" applyAlignment="1">
      <alignment horizontal="left" vertical="top" wrapText="1"/>
    </xf>
    <xf numFmtId="0" fontId="16" fillId="0" borderId="0" xfId="0" applyFont="1" applyFill="1" applyAlignment="1">
      <alignment horizontal="justify" vertical="top" wrapText="1"/>
    </xf>
    <xf numFmtId="0" fontId="4" fillId="0" borderId="0" xfId="0" applyFont="1" applyFill="1" applyAlignment="1">
      <alignment horizontal="left" vertical="top" wrapText="1"/>
    </xf>
    <xf numFmtId="0" fontId="3" fillId="0" borderId="0" xfId="0" applyFont="1" applyFill="1" applyAlignment="1">
      <alignment horizontal="justify" vertical="top" wrapText="1"/>
    </xf>
    <xf numFmtId="0" fontId="3" fillId="2" borderId="0" xfId="0" applyFont="1" applyFill="1" applyAlignment="1">
      <alignment vertical="top" wrapText="1"/>
    </xf>
    <xf numFmtId="0" fontId="7" fillId="0" borderId="0" xfId="0" applyFont="1" applyAlignment="1">
      <alignment vertical="top"/>
    </xf>
    <xf numFmtId="0" fontId="20" fillId="0" borderId="0" xfId="0" applyFont="1" applyAlignment="1">
      <alignment vertical="top"/>
    </xf>
    <xf numFmtId="0" fontId="0" fillId="0" borderId="0" xfId="0" applyFill="1" applyBorder="1"/>
    <xf numFmtId="0" fontId="0" fillId="7" borderId="1" xfId="0" applyFill="1" applyBorder="1" applyAlignment="1">
      <alignment vertical="top"/>
    </xf>
    <xf numFmtId="0" fontId="20" fillId="0" borderId="0" xfId="0" applyFont="1" applyAlignment="1">
      <alignment vertical="top" wrapText="1"/>
    </xf>
    <xf numFmtId="0" fontId="0" fillId="0" borderId="0" xfId="0" applyFont="1" applyAlignment="1">
      <alignment vertical="top" wrapText="1"/>
    </xf>
    <xf numFmtId="0" fontId="20" fillId="0" borderId="0" xfId="0" applyFont="1"/>
    <xf numFmtId="0" fontId="20" fillId="0" borderId="0" xfId="0" applyFont="1" applyAlignment="1">
      <alignment wrapText="1"/>
    </xf>
    <xf numFmtId="0" fontId="0" fillId="0" borderId="0" xfId="0" applyFill="1" applyBorder="1" applyAlignment="1">
      <alignment vertical="top"/>
    </xf>
    <xf numFmtId="0" fontId="0" fillId="8" borderId="0" xfId="0" applyFill="1" applyBorder="1" applyAlignment="1">
      <alignment vertical="top"/>
    </xf>
    <xf numFmtId="1" fontId="1" fillId="0" borderId="0" xfId="0" applyNumberFormat="1" applyFont="1" applyAlignment="1">
      <alignment horizontal="right" vertical="top" wrapText="1"/>
    </xf>
    <xf numFmtId="1" fontId="0" fillId="0" borderId="0" xfId="0" applyNumberFormat="1" applyFont="1" applyAlignment="1">
      <alignment vertical="top" wrapText="1"/>
    </xf>
    <xf numFmtId="0" fontId="0" fillId="0" borderId="0" xfId="0" applyFont="1" applyAlignment="1">
      <alignment vertical="top"/>
    </xf>
    <xf numFmtId="0" fontId="1" fillId="0" borderId="0" xfId="0" applyFont="1" applyFill="1" applyBorder="1" applyAlignment="1">
      <alignment vertical="top" wrapText="1"/>
    </xf>
    <xf numFmtId="0" fontId="2" fillId="0" borderId="0" xfId="0" applyFont="1" applyFill="1" applyBorder="1"/>
    <xf numFmtId="2" fontId="2" fillId="0" borderId="0" xfId="0" applyNumberFormat="1" applyFont="1" applyFill="1" applyBorder="1"/>
    <xf numFmtId="0" fontId="0" fillId="0" borderId="0" xfId="0" applyFont="1" applyFill="1" applyBorder="1" applyAlignment="1">
      <alignment vertical="top" wrapText="1"/>
    </xf>
    <xf numFmtId="0" fontId="1" fillId="0" borderId="0" xfId="0" applyFont="1" applyFill="1" applyBorder="1" applyAlignment="1">
      <alignment horizontal="left" vertical="top" wrapText="1"/>
    </xf>
    <xf numFmtId="0" fontId="0" fillId="0" borderId="0" xfId="0" applyFill="1" applyBorder="1" applyAlignment="1">
      <alignment vertical="top" wrapText="1"/>
    </xf>
    <xf numFmtId="0" fontId="0" fillId="0" borderId="0" xfId="0" applyFill="1" applyBorder="1" applyAlignment="1"/>
    <xf numFmtId="166" fontId="0" fillId="0" borderId="0" xfId="0" applyNumberFormat="1" applyFill="1" applyBorder="1" applyAlignment="1">
      <alignment vertical="top"/>
    </xf>
    <xf numFmtId="0" fontId="0" fillId="9" borderId="2" xfId="0" applyFill="1" applyBorder="1" applyAlignment="1">
      <alignment vertical="top"/>
    </xf>
    <xf numFmtId="166" fontId="0" fillId="9" borderId="2" xfId="0" applyNumberFormat="1" applyFill="1" applyBorder="1" applyAlignment="1">
      <alignment vertical="top"/>
    </xf>
    <xf numFmtId="1" fontId="0" fillId="0" borderId="0" xfId="0" applyNumberFormat="1" applyFill="1" applyBorder="1" applyAlignment="1">
      <alignment vertical="top"/>
    </xf>
    <xf numFmtId="166" fontId="2" fillId="0" borderId="0" xfId="0" applyNumberFormat="1" applyFont="1" applyFill="1" applyBorder="1" applyAlignment="1">
      <alignment vertical="top"/>
    </xf>
    <xf numFmtId="2" fontId="2" fillId="0" borderId="0" xfId="0" applyNumberFormat="1" applyFont="1" applyFill="1" applyAlignment="1">
      <alignment vertical="top" wrapText="1"/>
    </xf>
    <xf numFmtId="2" fontId="1" fillId="0" borderId="0" xfId="0" applyNumberFormat="1" applyFont="1" applyFill="1" applyAlignment="1">
      <alignment vertical="top" wrapText="1"/>
    </xf>
    <xf numFmtId="166" fontId="1" fillId="0" borderId="0" xfId="0" applyNumberFormat="1" applyFont="1" applyFill="1" applyBorder="1" applyAlignment="1">
      <alignment vertical="top" wrapText="1"/>
    </xf>
    <xf numFmtId="0" fontId="1" fillId="0" borderId="0" xfId="0" applyFont="1" applyFill="1" applyBorder="1" applyAlignment="1">
      <alignment vertical="top"/>
    </xf>
    <xf numFmtId="0" fontId="1" fillId="0" borderId="0" xfId="0" applyFont="1" applyFill="1" applyAlignment="1">
      <alignment vertical="top"/>
    </xf>
    <xf numFmtId="0" fontId="1" fillId="0" borderId="0" xfId="0" applyFont="1" applyFill="1" applyAlignment="1">
      <alignment horizontal="left" vertical="top"/>
    </xf>
    <xf numFmtId="0" fontId="0" fillId="6" borderId="0" xfId="0" applyFill="1"/>
    <xf numFmtId="2" fontId="0" fillId="6" borderId="0" xfId="0" applyNumberFormat="1" applyFill="1"/>
    <xf numFmtId="0" fontId="0" fillId="0" borderId="0" xfId="0" quotePrefix="1" applyAlignment="1">
      <alignment horizontal="center" vertical="top"/>
    </xf>
    <xf numFmtId="0" fontId="0" fillId="0" borderId="0" xfId="0" applyAlignment="1">
      <alignment horizontal="center" vertical="top"/>
    </xf>
    <xf numFmtId="0" fontId="0" fillId="0" borderId="0" xfId="0" applyAlignment="1">
      <alignment horizontal="center" vertical="top" wrapText="1"/>
    </xf>
    <xf numFmtId="0" fontId="2" fillId="6" borderId="0" xfId="0" applyFont="1" applyFill="1"/>
    <xf numFmtId="2" fontId="2" fillId="6" borderId="0" xfId="0" applyNumberFormat="1" applyFont="1" applyFill="1"/>
    <xf numFmtId="0" fontId="20" fillId="6" borderId="0" xfId="0" applyFont="1" applyFill="1"/>
    <xf numFmtId="0" fontId="0" fillId="10" borderId="0" xfId="0" applyFill="1" applyAlignment="1">
      <alignment vertical="top" wrapText="1"/>
    </xf>
    <xf numFmtId="0" fontId="0" fillId="10" borderId="0" xfId="0" applyFill="1" applyAlignment="1">
      <alignment vertical="top"/>
    </xf>
    <xf numFmtId="0" fontId="0" fillId="10" borderId="0" xfId="0" applyFill="1"/>
    <xf numFmtId="0" fontId="0" fillId="10" borderId="0" xfId="0" quotePrefix="1" applyFill="1" applyAlignment="1">
      <alignment horizontal="center" vertical="top"/>
    </xf>
    <xf numFmtId="0" fontId="0" fillId="10" borderId="0" xfId="0" applyFill="1" applyAlignment="1">
      <alignment horizontal="center" vertical="top"/>
    </xf>
    <xf numFmtId="0" fontId="0" fillId="10" borderId="0" xfId="0" applyFill="1" applyAlignment="1">
      <alignment horizontal="center" vertical="top" wrapText="1"/>
    </xf>
    <xf numFmtId="0" fontId="0" fillId="10" borderId="0" xfId="0" quotePrefix="1" applyFill="1" applyAlignment="1">
      <alignment vertical="top"/>
    </xf>
    <xf numFmtId="0" fontId="0" fillId="0" borderId="0" xfId="0" quotePrefix="1" applyAlignment="1">
      <alignment horizontal="center"/>
    </xf>
    <xf numFmtId="0" fontId="0" fillId="10" borderId="0" xfId="0" quotePrefix="1" applyFill="1" applyAlignment="1">
      <alignment horizontal="center"/>
    </xf>
    <xf numFmtId="0" fontId="0" fillId="0" borderId="0" xfId="0" applyFill="1" applyAlignment="1">
      <alignment horizontal="center"/>
    </xf>
    <xf numFmtId="0" fontId="0" fillId="10" borderId="0" xfId="0" applyFill="1" applyAlignment="1">
      <alignment horizontal="center"/>
    </xf>
    <xf numFmtId="2" fontId="1" fillId="0" borderId="0" xfId="0" applyNumberFormat="1" applyFont="1"/>
    <xf numFmtId="0" fontId="0" fillId="0" borderId="0" xfId="0" applyFont="1"/>
    <xf numFmtId="2" fontId="0" fillId="0" borderId="0" xfId="0" applyNumberFormat="1" applyFont="1"/>
    <xf numFmtId="0" fontId="1" fillId="0" borderId="0" xfId="0" applyFont="1" applyFill="1"/>
    <xf numFmtId="164" fontId="1" fillId="0" borderId="0" xfId="0" applyNumberFormat="1" applyFont="1" applyFill="1" applyAlignment="1">
      <alignment vertical="top"/>
    </xf>
    <xf numFmtId="2" fontId="1" fillId="0" borderId="0" xfId="0" applyNumberFormat="1" applyFont="1" applyFill="1" applyAlignment="1">
      <alignment vertical="top"/>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1" fillId="0" borderId="0" xfId="0" applyNumberFormat="1" applyFont="1" applyFill="1" applyAlignment="1">
      <alignment vertical="top" wrapText="1"/>
    </xf>
    <xf numFmtId="9" fontId="0" fillId="0" borderId="0" xfId="0" applyNumberFormat="1" applyFont="1" applyFill="1" applyAlignment="1">
      <alignment vertical="top" wrapText="1"/>
    </xf>
    <xf numFmtId="0" fontId="0" fillId="0" borderId="0" xfId="0" applyNumberFormat="1" applyFont="1" applyAlignment="1">
      <alignment vertical="top" wrapText="1"/>
    </xf>
    <xf numFmtId="0" fontId="0" fillId="0" borderId="0" xfId="0" applyNumberFormat="1" applyAlignment="1">
      <alignment vertical="top"/>
    </xf>
    <xf numFmtId="0" fontId="0" fillId="0" borderId="0" xfId="0" applyFill="1" applyBorder="1" applyAlignment="1">
      <alignment wrapText="1"/>
    </xf>
    <xf numFmtId="17" fontId="0" fillId="0" borderId="0" xfId="0" applyNumberFormat="1" applyAlignment="1">
      <alignment wrapText="1"/>
    </xf>
    <xf numFmtId="0" fontId="16" fillId="0" borderId="0" xfId="0" applyFont="1" applyFill="1" applyAlignment="1">
      <alignment horizontal="center" vertical="top" wrapText="1"/>
    </xf>
    <xf numFmtId="0" fontId="20" fillId="9" borderId="0" xfId="0" applyFont="1" applyFill="1" applyAlignment="1">
      <alignment vertical="top" wrapText="1"/>
    </xf>
    <xf numFmtId="17" fontId="0" fillId="0" borderId="0" xfId="0" applyNumberFormat="1" applyFill="1" applyAlignment="1">
      <alignment wrapText="1"/>
    </xf>
    <xf numFmtId="2" fontId="20" fillId="0" borderId="0" xfId="0" applyNumberFormat="1" applyFont="1" applyFill="1" applyAlignment="1">
      <alignment wrapText="1"/>
    </xf>
    <xf numFmtId="2" fontId="20" fillId="0" borderId="0" xfId="0" applyNumberFormat="1" applyFont="1" applyFill="1"/>
    <xf numFmtId="0" fontId="20" fillId="0" borderId="0" xfId="0" applyFont="1" applyFill="1"/>
    <xf numFmtId="15" fontId="2" fillId="0" borderId="0" xfId="0" applyNumberFormat="1" applyFont="1" applyFill="1" applyAlignment="1">
      <alignment vertical="top" wrapText="1"/>
    </xf>
    <xf numFmtId="15" fontId="2" fillId="0" borderId="0" xfId="0" applyNumberFormat="1" applyFont="1" applyFill="1" applyAlignment="1">
      <alignment wrapText="1"/>
    </xf>
    <xf numFmtId="15" fontId="2" fillId="0" borderId="0" xfId="0" applyNumberFormat="1" applyFont="1" applyFill="1"/>
    <xf numFmtId="0" fontId="2" fillId="0" borderId="0" xfId="0" applyFont="1" applyFill="1" applyAlignment="1">
      <alignment horizontal="center" vertical="top" wrapText="1"/>
    </xf>
    <xf numFmtId="0" fontId="0" fillId="0" borderId="0" xfId="0" applyFill="1" applyAlignment="1">
      <alignment horizontal="center" vertical="top" wrapText="1"/>
    </xf>
    <xf numFmtId="1" fontId="0" fillId="0" borderId="0" xfId="0" applyNumberFormat="1" applyFill="1"/>
    <xf numFmtId="1" fontId="2" fillId="0" borderId="0" xfId="0" applyNumberFormat="1" applyFont="1" applyFill="1"/>
    <xf numFmtId="166" fontId="0" fillId="0" borderId="0" xfId="0" applyNumberFormat="1" applyFill="1"/>
    <xf numFmtId="0" fontId="7" fillId="0" borderId="0" xfId="0" applyFont="1" applyFill="1" applyAlignment="1">
      <alignment horizontal="center" vertical="top" wrapText="1"/>
    </xf>
    <xf numFmtId="0" fontId="1" fillId="0" borderId="0" xfId="0" applyFont="1" applyAlignment="1"/>
    <xf numFmtId="0" fontId="0" fillId="6" borderId="0" xfId="0" applyFill="1" applyAlignment="1">
      <alignment wrapText="1"/>
    </xf>
    <xf numFmtId="0" fontId="21" fillId="0" borderId="0" xfId="0" applyFont="1" applyAlignment="1"/>
    <xf numFmtId="0" fontId="21" fillId="0" borderId="0" xfId="0" applyFont="1" applyAlignment="1">
      <alignment horizontal="justify" vertical="center"/>
    </xf>
    <xf numFmtId="0" fontId="0" fillId="0" borderId="0" xfId="0" applyAlignment="1">
      <alignment vertical="top" wrapText="1"/>
    </xf>
    <xf numFmtId="0" fontId="8" fillId="0" borderId="0" xfId="0" applyFont="1" applyFill="1" applyAlignment="1">
      <alignment vertical="top" wrapText="1"/>
    </xf>
    <xf numFmtId="0" fontId="0" fillId="6" borderId="0" xfId="0" applyFill="1" applyAlignment="1">
      <alignment vertical="top" wrapText="1"/>
    </xf>
    <xf numFmtId="0" fontId="8" fillId="6" borderId="0" xfId="0" applyFont="1" applyFill="1" applyAlignment="1">
      <alignment vertical="top" wrapText="1"/>
    </xf>
    <xf numFmtId="1" fontId="2" fillId="11" borderId="0" xfId="0" applyNumberFormat="1" applyFont="1" applyFill="1"/>
    <xf numFmtId="0" fontId="0" fillId="0" borderId="0" xfId="0" applyFont="1" applyFill="1" applyAlignment="1">
      <alignment vertical="top" wrapText="1"/>
    </xf>
    <xf numFmtId="2" fontId="20" fillId="6" borderId="0" xfId="0" applyNumberFormat="1" applyFont="1" applyFill="1"/>
    <xf numFmtId="0" fontId="21" fillId="0" borderId="0" xfId="0" applyFont="1"/>
    <xf numFmtId="0" fontId="2" fillId="0" borderId="0" xfId="0" applyFont="1" applyFill="1" applyBorder="1" applyAlignment="1">
      <alignment vertical="top"/>
    </xf>
    <xf numFmtId="0" fontId="1" fillId="0" borderId="0" xfId="0" applyFont="1" applyFill="1" applyAlignment="1">
      <alignment wrapText="1"/>
    </xf>
    <xf numFmtId="0" fontId="0" fillId="0" borderId="0" xfId="0" applyFont="1" applyFill="1"/>
    <xf numFmtId="0" fontId="1" fillId="0" borderId="0" xfId="0" applyFont="1" applyAlignment="1">
      <alignment horizontal="left" vertical="top"/>
    </xf>
    <xf numFmtId="0" fontId="0" fillId="0" borderId="0" xfId="0" applyFill="1" applyBorder="1" applyAlignment="1">
      <alignment horizontal="left" vertical="top" wrapText="1"/>
    </xf>
    <xf numFmtId="0" fontId="0" fillId="0" borderId="0" xfId="0" applyFill="1" applyAlignment="1">
      <alignment horizontal="left"/>
    </xf>
    <xf numFmtId="0" fontId="3" fillId="0" borderId="0" xfId="0" applyFont="1" applyFill="1" applyBorder="1" applyAlignment="1">
      <alignment horizontal="left" vertical="top" wrapText="1"/>
    </xf>
    <xf numFmtId="0" fontId="0" fillId="0" borderId="0" xfId="0" applyAlignment="1">
      <alignment vertical="top" wrapText="1"/>
    </xf>
    <xf numFmtId="0" fontId="0" fillId="0" borderId="0" xfId="0" applyAlignment="1">
      <alignment horizontal="left"/>
    </xf>
    <xf numFmtId="0" fontId="0" fillId="0" borderId="0" xfId="0" applyAlignment="1">
      <alignment horizontal="left" vertical="top" wrapText="1"/>
    </xf>
    <xf numFmtId="0" fontId="0" fillId="0" borderId="0" xfId="0" applyFill="1" applyAlignment="1">
      <alignment horizontal="left" vertical="top" wrapText="1"/>
    </xf>
    <xf numFmtId="0" fontId="23" fillId="0" borderId="0" xfId="0" applyFont="1" applyAlignment="1">
      <alignment vertical="top"/>
    </xf>
    <xf numFmtId="0" fontId="23" fillId="0" borderId="0" xfId="0" applyFont="1" applyAlignment="1">
      <alignment vertical="top" wrapText="1"/>
    </xf>
    <xf numFmtId="0" fontId="24" fillId="0" borderId="0" xfId="0" applyFont="1" applyAlignment="1">
      <alignment vertical="top"/>
    </xf>
    <xf numFmtId="0" fontId="0" fillId="12" borderId="4" xfId="0" applyFill="1" applyBorder="1" applyAlignment="1">
      <alignment vertical="top"/>
    </xf>
    <xf numFmtId="0" fontId="21" fillId="0" borderId="0" xfId="0" applyFont="1" applyFill="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wrapText="1"/>
    </xf>
    <xf numFmtId="0" fontId="2" fillId="5" borderId="0" xfId="0" applyFont="1" applyFill="1" applyAlignment="1">
      <alignment horizontal="center" vertical="top"/>
    </xf>
    <xf numFmtId="0" fontId="2" fillId="0" borderId="0" xfId="0" applyFont="1" applyAlignment="1">
      <alignment horizontal="center" vertical="top"/>
    </xf>
    <xf numFmtId="2" fontId="1" fillId="0" borderId="0" xfId="0" applyNumberFormat="1" applyFont="1" applyFill="1"/>
    <xf numFmtId="9" fontId="1" fillId="0" borderId="0" xfId="0" applyNumberFormat="1" applyFont="1" applyFill="1"/>
    <xf numFmtId="10" fontId="1" fillId="9" borderId="2" xfId="0" applyNumberFormat="1" applyFont="1" applyFill="1" applyBorder="1" applyAlignment="1">
      <alignment vertical="top" wrapText="1"/>
    </xf>
    <xf numFmtId="164" fontId="2" fillId="0" borderId="0" xfId="0" applyNumberFormat="1" applyFont="1" applyFill="1" applyAlignment="1">
      <alignment vertical="top"/>
    </xf>
    <xf numFmtId="2" fontId="2" fillId="0" borderId="0" xfId="0" applyNumberFormat="1" applyFont="1" applyFill="1" applyAlignment="1">
      <alignment vertical="top"/>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0" xfId="0" applyFill="1" applyAlignment="1">
      <alignment horizontal="left" vertical="top" wrapText="1"/>
    </xf>
    <xf numFmtId="164" fontId="0" fillId="0" borderId="0" xfId="0" applyNumberFormat="1" applyFill="1"/>
    <xf numFmtId="0" fontId="0" fillId="9" borderId="0" xfId="0" applyFill="1" applyAlignment="1">
      <alignment horizontal="center" vertical="center" wrapText="1"/>
    </xf>
    <xf numFmtId="1" fontId="1" fillId="0" borderId="0" xfId="0" applyNumberFormat="1" applyFont="1" applyFill="1" applyBorder="1" applyAlignment="1">
      <alignment vertical="top" wrapText="1"/>
    </xf>
    <xf numFmtId="1" fontId="1" fillId="0" borderId="0" xfId="0" applyNumberFormat="1" applyFont="1" applyFill="1"/>
    <xf numFmtId="10" fontId="1" fillId="0" borderId="0" xfId="0" applyNumberFormat="1" applyFont="1" applyAlignment="1">
      <alignment horizontal="right" vertical="top" wrapText="1"/>
    </xf>
    <xf numFmtId="0" fontId="25" fillId="0" borderId="0" xfId="0" applyFont="1" applyAlignment="1">
      <alignment vertical="top" wrapText="1"/>
    </xf>
    <xf numFmtId="0" fontId="2" fillId="0" borderId="0" xfId="0" applyFont="1" applyAlignment="1">
      <alignment horizontal="left" vertical="top"/>
    </xf>
    <xf numFmtId="0" fontId="2" fillId="0" borderId="0" xfId="0" applyFont="1" applyAlignment="1">
      <alignment horizontal="left" vertical="top" wrapText="1"/>
    </xf>
    <xf numFmtId="0" fontId="20" fillId="0" borderId="0" xfId="0" applyFont="1" applyFill="1" applyAlignment="1">
      <alignment horizontal="left" vertical="top" wrapText="1"/>
    </xf>
    <xf numFmtId="0" fontId="0" fillId="0" borderId="0" xfId="0" applyAlignment="1">
      <alignment horizontal="left" vertical="top"/>
    </xf>
    <xf numFmtId="0" fontId="21" fillId="0" borderId="0" xfId="0" applyFont="1" applyAlignment="1">
      <alignment horizontal="left" vertical="top" wrapText="1"/>
    </xf>
    <xf numFmtId="9" fontId="2" fillId="13" borderId="0" xfId="0" applyNumberFormat="1" applyFont="1" applyFill="1"/>
    <xf numFmtId="1" fontId="1" fillId="13" borderId="0" xfId="0" applyNumberFormat="1" applyFont="1" applyFill="1"/>
    <xf numFmtId="2" fontId="2" fillId="13" borderId="0" xfId="0" applyNumberFormat="1" applyFont="1" applyFill="1"/>
    <xf numFmtId="0" fontId="2" fillId="13" borderId="0" xfId="0" applyFont="1" applyFill="1"/>
    <xf numFmtId="0" fontId="21" fillId="13" borderId="0" xfId="0" applyFont="1" applyFill="1"/>
    <xf numFmtId="9" fontId="21" fillId="13" borderId="0" xfId="0" applyNumberFormat="1" applyFont="1" applyFill="1"/>
    <xf numFmtId="9" fontId="21" fillId="0" borderId="0" xfId="0" applyNumberFormat="1" applyFont="1"/>
    <xf numFmtId="0" fontId="21" fillId="0" borderId="0" xfId="0" applyFont="1" applyFill="1" applyAlignment="1">
      <alignment horizontal="left" vertical="top"/>
    </xf>
    <xf numFmtId="1" fontId="2" fillId="8" borderId="0" xfId="0" applyNumberFormat="1" applyFont="1" applyFill="1" applyBorder="1" applyAlignment="1" applyProtection="1">
      <alignment vertical="top"/>
      <protection locked="0"/>
    </xf>
    <xf numFmtId="0" fontId="1" fillId="0" borderId="0" xfId="0" applyFont="1" applyFill="1" applyAlignment="1">
      <alignment horizontal="center" vertical="top"/>
    </xf>
    <xf numFmtId="9" fontId="25" fillId="0" borderId="0" xfId="0" applyNumberFormat="1" applyFont="1"/>
    <xf numFmtId="0" fontId="25" fillId="0" borderId="0" xfId="0" applyFont="1"/>
    <xf numFmtId="2" fontId="25" fillId="0" borderId="0" xfId="0" applyNumberFormat="1" applyFont="1"/>
    <xf numFmtId="10" fontId="25" fillId="0" borderId="0" xfId="0" applyNumberFormat="1" applyFont="1" applyFill="1"/>
    <xf numFmtId="10" fontId="25" fillId="0" borderId="0" xfId="0" applyNumberFormat="1" applyFont="1"/>
    <xf numFmtId="0" fontId="25" fillId="0" borderId="0" xfId="0" applyFont="1" applyFill="1"/>
    <xf numFmtId="9" fontId="25" fillId="0" borderId="0" xfId="0" applyNumberFormat="1" applyFont="1" applyFill="1"/>
    <xf numFmtId="2" fontId="25" fillId="0" borderId="0" xfId="0" applyNumberFormat="1" applyFont="1" applyFill="1"/>
    <xf numFmtId="0" fontId="25" fillId="0" borderId="0" xfId="0" applyFont="1" applyAlignment="1">
      <alignment horizontal="left" vertical="center"/>
    </xf>
    <xf numFmtId="0" fontId="25" fillId="0" borderId="0" xfId="0" applyFont="1" applyAlignment="1"/>
    <xf numFmtId="1" fontId="0" fillId="0" borderId="0" xfId="0" applyNumberFormat="1" applyFill="1" applyAlignment="1">
      <alignment horizontal="center" vertical="center" wrapText="1"/>
    </xf>
    <xf numFmtId="1" fontId="2" fillId="0" borderId="0" xfId="0" applyNumberFormat="1" applyFont="1" applyFill="1" applyAlignment="1">
      <alignment horizontal="center" vertical="center" wrapText="1"/>
    </xf>
    <xf numFmtId="1" fontId="20" fillId="0" borderId="0" xfId="0" applyNumberFormat="1" applyFont="1" applyFill="1" applyAlignment="1">
      <alignment horizontal="center" vertical="center" wrapText="1"/>
    </xf>
    <xf numFmtId="1" fontId="20" fillId="9" borderId="0" xfId="0" applyNumberFormat="1" applyFont="1" applyFill="1" applyAlignment="1">
      <alignment horizontal="center" vertical="center" wrapText="1"/>
    </xf>
    <xf numFmtId="1" fontId="0" fillId="0" borderId="0" xfId="0" applyNumberFormat="1" applyFill="1" applyAlignment="1">
      <alignment vertical="top" wrapText="1"/>
    </xf>
    <xf numFmtId="0" fontId="2" fillId="6" borderId="0" xfId="0" applyFont="1" applyFill="1" applyAlignment="1">
      <alignment horizontal="center" vertical="top" wrapText="1"/>
    </xf>
    <xf numFmtId="0" fontId="7" fillId="6" borderId="0" xfId="0" applyFont="1" applyFill="1" applyAlignment="1">
      <alignment horizontal="left" vertical="top" wrapText="1"/>
    </xf>
    <xf numFmtId="1" fontId="2" fillId="6" borderId="0" xfId="0" applyNumberFormat="1" applyFont="1" applyFill="1" applyAlignment="1">
      <alignment horizontal="center" vertical="center" wrapText="1"/>
    </xf>
    <xf numFmtId="0" fontId="2" fillId="0" borderId="0" xfId="0" applyFont="1" applyAlignment="1">
      <alignment horizontal="center"/>
    </xf>
    <xf numFmtId="0" fontId="20" fillId="0" borderId="0" xfId="0" applyFont="1" applyAlignment="1">
      <alignment horizontal="center" vertical="top" wrapText="1"/>
    </xf>
    <xf numFmtId="0" fontId="20" fillId="9" borderId="0" xfId="0" applyFont="1" applyFill="1" applyAlignment="1">
      <alignment horizontal="center" vertical="top" wrapText="1"/>
    </xf>
    <xf numFmtId="17" fontId="0" fillId="0" borderId="0" xfId="0" applyNumberFormat="1" applyAlignment="1">
      <alignment horizontal="left" wrapText="1"/>
    </xf>
    <xf numFmtId="0" fontId="20" fillId="9" borderId="0" xfId="0" applyFont="1" applyFill="1" applyAlignment="1">
      <alignment horizontal="left" vertical="top" wrapText="1"/>
    </xf>
    <xf numFmtId="0" fontId="26" fillId="0" borderId="0" xfId="0" applyFont="1" applyAlignment="1">
      <alignment horizontal="left" vertical="top" wrapText="1"/>
    </xf>
    <xf numFmtId="0" fontId="2" fillId="15" borderId="0" xfId="0" applyFont="1" applyFill="1" applyAlignment="1">
      <alignment horizontal="center" vertical="top" wrapText="1"/>
    </xf>
    <xf numFmtId="0" fontId="7" fillId="15" borderId="0" xfId="0" applyFont="1" applyFill="1" applyAlignment="1">
      <alignment horizontal="left" vertical="top" wrapText="1"/>
    </xf>
    <xf numFmtId="1" fontId="2" fillId="15" borderId="0" xfId="0" applyNumberFormat="1" applyFont="1" applyFill="1" applyAlignment="1">
      <alignment horizontal="center" vertical="center" wrapText="1"/>
    </xf>
    <xf numFmtId="0" fontId="7" fillId="15" borderId="0" xfId="0" applyFont="1" applyFill="1" applyAlignment="1">
      <alignment horizontal="center" vertical="top" wrapText="1"/>
    </xf>
    <xf numFmtId="0" fontId="20" fillId="0" borderId="0" xfId="0" applyFont="1" applyFill="1" applyAlignment="1">
      <alignment wrapText="1"/>
    </xf>
    <xf numFmtId="0" fontId="0" fillId="0" borderId="0" xfId="0" applyFill="1" applyAlignment="1">
      <alignment horizontal="left" vertical="top" wrapText="1"/>
    </xf>
    <xf numFmtId="0" fontId="2" fillId="0" borderId="0" xfId="0" applyFont="1" applyAlignment="1">
      <alignment horizontal="left"/>
    </xf>
    <xf numFmtId="2" fontId="2" fillId="0" borderId="0" xfId="0" applyNumberFormat="1" applyFont="1" applyAlignment="1">
      <alignment horizontal="left"/>
    </xf>
    <xf numFmtId="2" fontId="2" fillId="0" borderId="0" xfId="0" applyNumberFormat="1" applyFont="1" applyAlignment="1">
      <alignment horizontal="left" wrapText="1"/>
    </xf>
    <xf numFmtId="17" fontId="2" fillId="0" borderId="0" xfId="0" applyNumberFormat="1" applyFont="1" applyAlignment="1">
      <alignment horizontal="center" vertical="top" wrapText="1"/>
    </xf>
    <xf numFmtId="17" fontId="2" fillId="0" borderId="0" xfId="0" applyNumberFormat="1" applyFont="1" applyAlignment="1">
      <alignment horizontal="left" vertical="top" wrapText="1"/>
    </xf>
    <xf numFmtId="17" fontId="2" fillId="0" borderId="0" xfId="0" applyNumberFormat="1" applyFont="1" applyAlignment="1">
      <alignment vertical="top" wrapText="1"/>
    </xf>
    <xf numFmtId="17" fontId="2" fillId="0" borderId="0" xfId="0" applyNumberFormat="1" applyFont="1" applyFill="1" applyAlignment="1">
      <alignment horizontal="center" vertical="center" wrapText="1"/>
    </xf>
    <xf numFmtId="17" fontId="2" fillId="0" borderId="0" xfId="0" applyNumberFormat="1" applyFont="1" applyFill="1"/>
    <xf numFmtId="17" fontId="20" fillId="0" borderId="0" xfId="0" applyNumberFormat="1" applyFont="1" applyFill="1" applyAlignment="1">
      <alignment horizontal="center" vertical="top" wrapText="1"/>
    </xf>
    <xf numFmtId="17" fontId="26" fillId="0" borderId="0" xfId="0" applyNumberFormat="1" applyFont="1" applyFill="1" applyAlignment="1">
      <alignment horizontal="left" vertical="top" wrapText="1"/>
    </xf>
    <xf numFmtId="17" fontId="20" fillId="0" borderId="0" xfId="0" applyNumberFormat="1" applyFont="1" applyFill="1" applyAlignment="1">
      <alignment vertical="top" wrapText="1"/>
    </xf>
    <xf numFmtId="17" fontId="20" fillId="0" borderId="0" xfId="0" applyNumberFormat="1" applyFont="1" applyFill="1" applyAlignment="1">
      <alignment horizontal="center" vertical="center" wrapText="1"/>
    </xf>
    <xf numFmtId="17" fontId="20" fillId="0" borderId="0" xfId="0" applyNumberFormat="1" applyFont="1" applyFill="1"/>
    <xf numFmtId="2" fontId="0" fillId="0" borderId="0" xfId="0" applyNumberFormat="1" applyFill="1" applyAlignment="1">
      <alignment horizontal="center" vertical="center" wrapText="1"/>
    </xf>
    <xf numFmtId="2" fontId="20" fillId="9" borderId="0" xfId="0" applyNumberFormat="1" applyFont="1" applyFill="1" applyAlignment="1">
      <alignment horizontal="center" vertical="center" wrapText="1"/>
    </xf>
    <xf numFmtId="0" fontId="1" fillId="14" borderId="5" xfId="0" applyFont="1" applyFill="1" applyBorder="1" applyAlignment="1" applyProtection="1">
      <alignment vertical="top"/>
      <protection locked="0"/>
    </xf>
    <xf numFmtId="1" fontId="2" fillId="0" borderId="0" xfId="0" applyNumberFormat="1" applyFont="1" applyFill="1" applyAlignment="1" applyProtection="1">
      <alignment horizontal="center" vertical="center" wrapText="1"/>
      <protection locked="0"/>
    </xf>
    <xf numFmtId="0" fontId="0" fillId="0" borderId="0" xfId="0" applyAlignment="1" applyProtection="1">
      <alignment horizontal="center" vertical="center"/>
      <protection locked="0"/>
    </xf>
    <xf numFmtId="0" fontId="0" fillId="6" borderId="0" xfId="0" applyFill="1" applyAlignment="1" applyProtection="1">
      <alignment horizontal="center" vertical="center"/>
      <protection locked="0"/>
    </xf>
    <xf numFmtId="0" fontId="20" fillId="0" borderId="0" xfId="0" applyFont="1" applyAlignment="1" applyProtection="1">
      <alignment horizontal="center" vertical="center" wrapText="1"/>
      <protection locked="0"/>
    </xf>
    <xf numFmtId="0" fontId="20" fillId="6" borderId="0" xfId="0" applyFont="1" applyFill="1" applyAlignment="1" applyProtection="1">
      <alignment horizontal="center" vertical="center" wrapText="1"/>
      <protection locked="0"/>
    </xf>
    <xf numFmtId="17" fontId="2" fillId="0" borderId="0" xfId="0" applyNumberFormat="1" applyFont="1" applyFill="1" applyAlignment="1" applyProtection="1">
      <alignment horizontal="center" vertical="center" wrapText="1"/>
      <protection locked="0"/>
    </xf>
    <xf numFmtId="17" fontId="2" fillId="0" borderId="0" xfId="0" applyNumberFormat="1" applyFont="1" applyAlignment="1" applyProtection="1">
      <alignment horizontal="center" vertical="center"/>
      <protection locked="0"/>
    </xf>
    <xf numFmtId="17" fontId="2" fillId="6" borderId="0" xfId="0" applyNumberFormat="1" applyFont="1" applyFill="1" applyAlignment="1" applyProtection="1">
      <alignment horizontal="center" vertical="center"/>
      <protection locked="0"/>
    </xf>
    <xf numFmtId="1" fontId="2" fillId="15" borderId="0" xfId="0" applyNumberFormat="1" applyFont="1" applyFill="1" applyAlignment="1" applyProtection="1">
      <alignment horizontal="center" vertical="center" wrapText="1"/>
      <protection locked="0"/>
    </xf>
    <xf numFmtId="0" fontId="2" fillId="15" borderId="0" xfId="0" applyFont="1" applyFill="1" applyAlignment="1" applyProtection="1">
      <alignment horizontal="center" vertical="center"/>
      <protection locked="0"/>
    </xf>
    <xf numFmtId="0" fontId="2" fillId="6" borderId="0" xfId="0" applyFont="1" applyFill="1" applyAlignment="1" applyProtection="1">
      <alignment horizontal="center" vertical="center"/>
      <protection locked="0"/>
    </xf>
    <xf numFmtId="1" fontId="0" fillId="0" borderId="0" xfId="0" applyNumberFormat="1" applyFill="1" applyAlignment="1" applyProtection="1">
      <alignment horizontal="center" vertical="center" wrapText="1"/>
      <protection locked="0"/>
    </xf>
    <xf numFmtId="0" fontId="0" fillId="0" borderId="0" xfId="0" applyFill="1" applyAlignment="1" applyProtection="1">
      <alignment horizontal="center" vertical="center"/>
      <protection locked="0"/>
    </xf>
    <xf numFmtId="1" fontId="2" fillId="6" borderId="0" xfId="0" applyNumberFormat="1" applyFont="1" applyFill="1" applyAlignment="1" applyProtection="1">
      <alignment horizontal="center" vertical="center" wrapText="1"/>
      <protection locked="0"/>
    </xf>
    <xf numFmtId="1" fontId="20" fillId="0" borderId="0" xfId="0" applyNumberFormat="1" applyFont="1" applyFill="1" applyAlignment="1" applyProtection="1">
      <alignment horizontal="center" vertical="center" wrapText="1"/>
      <protection locked="0"/>
    </xf>
    <xf numFmtId="17" fontId="20" fillId="0" borderId="0" xfId="0" applyNumberFormat="1" applyFont="1" applyFill="1" applyAlignment="1" applyProtection="1">
      <alignment horizontal="center" vertical="center"/>
      <protection locked="0"/>
    </xf>
    <xf numFmtId="17" fontId="20" fillId="6" borderId="0" xfId="0" applyNumberFormat="1" applyFont="1" applyFill="1" applyAlignment="1" applyProtection="1">
      <alignment horizontal="center" vertical="center"/>
      <protection locked="0"/>
    </xf>
    <xf numFmtId="1" fontId="20" fillId="9" borderId="0" xfId="0" applyNumberFormat="1" applyFont="1" applyFill="1" applyAlignment="1" applyProtection="1">
      <alignment horizontal="center" vertical="center" wrapText="1"/>
      <protection locked="0"/>
    </xf>
    <xf numFmtId="0" fontId="20" fillId="9" borderId="0" xfId="0" applyFont="1" applyFill="1" applyAlignment="1" applyProtection="1">
      <alignment horizontal="center" vertical="center"/>
      <protection locked="0"/>
    </xf>
    <xf numFmtId="0" fontId="20" fillId="6" borderId="0" xfId="0" applyFont="1" applyFill="1" applyAlignment="1" applyProtection="1">
      <alignment horizontal="center" vertical="center"/>
      <protection locked="0"/>
    </xf>
    <xf numFmtId="2" fontId="0" fillId="0" borderId="0" xfId="0" applyNumberFormat="1" applyFill="1" applyAlignment="1" applyProtection="1">
      <alignment horizontal="center" vertical="center" wrapText="1"/>
      <protection locked="0"/>
    </xf>
    <xf numFmtId="2" fontId="0" fillId="0" borderId="0" xfId="0" applyNumberFormat="1" applyFill="1" applyAlignment="1" applyProtection="1">
      <alignment horizontal="center" vertical="center"/>
      <protection locked="0"/>
    </xf>
    <xf numFmtId="2" fontId="20" fillId="9" borderId="0" xfId="0" applyNumberFormat="1" applyFont="1" applyFill="1" applyAlignment="1" applyProtection="1">
      <alignment horizontal="center" vertical="center" wrapText="1"/>
      <protection locked="0"/>
    </xf>
    <xf numFmtId="2" fontId="20" fillId="9" borderId="0" xfId="0" applyNumberFormat="1" applyFont="1" applyFill="1" applyAlignment="1" applyProtection="1">
      <alignment horizontal="center" vertical="center"/>
      <protection locked="0"/>
    </xf>
    <xf numFmtId="1" fontId="1" fillId="8" borderId="0" xfId="0" applyNumberFormat="1" applyFont="1" applyFill="1" applyBorder="1" applyAlignment="1" applyProtection="1">
      <alignment vertical="top"/>
      <protection locked="0"/>
    </xf>
    <xf numFmtId="0" fontId="1" fillId="8" borderId="0" xfId="0" applyFont="1" applyFill="1" applyBorder="1" applyAlignment="1" applyProtection="1">
      <alignment vertical="top"/>
      <protection locked="0"/>
    </xf>
    <xf numFmtId="0" fontId="0" fillId="0" borderId="0" xfId="0" applyAlignment="1">
      <alignment vertical="top" wrapText="1"/>
    </xf>
    <xf numFmtId="0" fontId="0" fillId="0" borderId="0" xfId="0" applyAlignment="1">
      <alignment horizontal="left" vertical="top" wrapText="1"/>
    </xf>
    <xf numFmtId="0" fontId="0" fillId="0" borderId="0" xfId="0" applyFill="1" applyAlignment="1">
      <alignment horizontal="left" vertical="top" wrapText="1"/>
    </xf>
    <xf numFmtId="0" fontId="1" fillId="0" borderId="0" xfId="0" applyFont="1" applyFill="1" applyAlignment="1">
      <alignment horizontal="center" vertical="top" wrapText="1"/>
    </xf>
    <xf numFmtId="1" fontId="1" fillId="0" borderId="0" xfId="0" applyNumberFormat="1" applyFont="1" applyFill="1" applyAlignment="1">
      <alignment horizontal="center" vertical="center" wrapText="1"/>
    </xf>
    <xf numFmtId="0" fontId="1" fillId="0" borderId="0" xfId="0" applyFont="1" applyFill="1" applyAlignment="1" applyProtection="1">
      <alignment horizontal="center" vertical="center"/>
      <protection locked="0"/>
    </xf>
    <xf numFmtId="0" fontId="0" fillId="0" borderId="0" xfId="0" applyFont="1" applyFill="1" applyAlignment="1">
      <alignment horizontal="center" vertical="top" wrapText="1"/>
    </xf>
    <xf numFmtId="0" fontId="0" fillId="0" borderId="0" xfId="0" applyFont="1" applyFill="1" applyAlignment="1">
      <alignment horizontal="left" vertical="top" wrapText="1"/>
    </xf>
    <xf numFmtId="1" fontId="0" fillId="0" borderId="0" xfId="0" applyNumberFormat="1" applyFont="1" applyFill="1" applyAlignment="1">
      <alignment horizontal="center" vertical="center" wrapText="1"/>
    </xf>
    <xf numFmtId="0" fontId="0" fillId="0" borderId="0" xfId="0" applyFont="1" applyFill="1" applyAlignment="1" applyProtection="1">
      <alignment horizontal="center" vertical="center"/>
      <protection locked="0"/>
    </xf>
    <xf numFmtId="0" fontId="1" fillId="6" borderId="0" xfId="0" applyFont="1" applyFill="1" applyAlignment="1" applyProtection="1">
      <alignment horizontal="center" vertical="center"/>
      <protection locked="0"/>
    </xf>
    <xf numFmtId="0" fontId="0" fillId="6" borderId="0" xfId="0" applyFont="1" applyFill="1" applyAlignment="1" applyProtection="1">
      <alignment horizontal="center" vertical="center"/>
      <protection locked="0"/>
    </xf>
    <xf numFmtId="0" fontId="27" fillId="0" borderId="0" xfId="0" applyFont="1" applyFill="1" applyAlignment="1">
      <alignment horizontal="left" vertical="top" wrapText="1"/>
    </xf>
    <xf numFmtId="0" fontId="27" fillId="0" borderId="0" xfId="0" applyFont="1" applyFill="1" applyAlignment="1">
      <alignment horizontal="left" vertical="top" wrapText="1"/>
    </xf>
    <xf numFmtId="0" fontId="0" fillId="0" borderId="0" xfId="0" applyFill="1" applyAlignment="1">
      <alignment horizontal="left" vertical="top" wrapText="1"/>
    </xf>
    <xf numFmtId="0" fontId="1" fillId="0" borderId="0" xfId="0" applyFont="1" applyFill="1" applyBorder="1" applyAlignment="1" applyProtection="1">
      <alignment horizontal="left" vertical="top" wrapText="1"/>
      <protection locked="0"/>
    </xf>
    <xf numFmtId="0" fontId="2" fillId="0" borderId="0" xfId="0" applyFont="1" applyFill="1" applyBorder="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Fill="1" applyAlignment="1">
      <alignment horizontal="left" vertical="top" wrapText="1"/>
    </xf>
    <xf numFmtId="166" fontId="1" fillId="12" borderId="4" xfId="0" applyNumberFormat="1" applyFont="1" applyFill="1" applyBorder="1" applyAlignment="1" applyProtection="1">
      <alignment horizontal="left" vertical="top" wrapText="1"/>
      <protection locked="0"/>
    </xf>
    <xf numFmtId="1" fontId="2" fillId="0" borderId="0" xfId="0" applyNumberFormat="1" applyFont="1" applyFill="1" applyBorder="1" applyAlignment="1" applyProtection="1">
      <alignment vertical="top"/>
      <protection locked="0"/>
    </xf>
    <xf numFmtId="0" fontId="20" fillId="0" borderId="0" xfId="0" applyFont="1" applyFill="1" applyAlignment="1">
      <alignment vertical="top"/>
    </xf>
    <xf numFmtId="2" fontId="0" fillId="0" borderId="0" xfId="0" applyNumberFormat="1" applyFill="1" applyAlignment="1">
      <alignment vertical="top"/>
    </xf>
    <xf numFmtId="1" fontId="21" fillId="0" borderId="0" xfId="0" applyNumberFormat="1" applyFont="1" applyFill="1" applyAlignment="1">
      <alignment vertical="top" wrapText="1"/>
    </xf>
    <xf numFmtId="2" fontId="21" fillId="0" borderId="0" xfId="0" applyNumberFormat="1" applyFont="1" applyFill="1" applyAlignment="1">
      <alignment vertical="top"/>
    </xf>
    <xf numFmtId="0" fontId="21" fillId="0" borderId="0" xfId="0" applyFont="1" applyFill="1"/>
    <xf numFmtId="166" fontId="0" fillId="12" borderId="4" xfId="0" applyNumberFormat="1" applyFill="1" applyBorder="1" applyAlignment="1" applyProtection="1">
      <alignment vertical="top"/>
      <protection locked="0"/>
    </xf>
    <xf numFmtId="166" fontId="0" fillId="0" borderId="0" xfId="0" applyNumberFormat="1" applyFill="1" applyBorder="1" applyAlignment="1" applyProtection="1">
      <alignment vertical="top"/>
      <protection locked="0"/>
    </xf>
    <xf numFmtId="0" fontId="2" fillId="0" borderId="0" xfId="0" applyFont="1" applyFill="1" applyAlignment="1">
      <alignment horizontal="left" vertical="top" wrapText="1"/>
    </xf>
    <xf numFmtId="0" fontId="28" fillId="0" borderId="0" xfId="0" applyFont="1" applyFill="1" applyAlignment="1">
      <alignment horizontal="left" vertical="top"/>
    </xf>
    <xf numFmtId="0" fontId="28" fillId="0" borderId="0" xfId="0" applyFont="1" applyFill="1" applyAlignment="1">
      <alignment vertical="top"/>
    </xf>
    <xf numFmtId="0" fontId="20" fillId="0" borderId="0" xfId="0" applyFont="1" applyAlignment="1">
      <alignment horizontal="left" vertical="top"/>
    </xf>
    <xf numFmtId="0" fontId="0" fillId="0" borderId="0" xfId="0" applyBorder="1" applyAlignment="1">
      <alignment horizontal="left" vertical="top"/>
    </xf>
    <xf numFmtId="1" fontId="2" fillId="14" borderId="4" xfId="0" applyNumberFormat="1" applyFont="1" applyFill="1" applyBorder="1" applyAlignment="1" applyProtection="1">
      <alignment vertical="top"/>
      <protection locked="0"/>
    </xf>
    <xf numFmtId="0" fontId="0" fillId="8" borderId="0" xfId="0" applyFill="1" applyBorder="1" applyAlignment="1" applyProtection="1">
      <alignment vertical="top"/>
      <protection locked="0"/>
    </xf>
    <xf numFmtId="166" fontId="1" fillId="9" borderId="2" xfId="0" applyNumberFormat="1" applyFont="1" applyFill="1" applyBorder="1" applyAlignment="1">
      <alignment vertical="top"/>
    </xf>
    <xf numFmtId="165" fontId="0" fillId="0" borderId="0" xfId="0" applyNumberFormat="1" applyFill="1" applyBorder="1" applyAlignment="1">
      <alignment horizontal="left" vertical="top"/>
    </xf>
    <xf numFmtId="0" fontId="0" fillId="0" borderId="0" xfId="0" applyFill="1" applyBorder="1" applyAlignment="1">
      <alignment horizontal="left" vertical="top"/>
    </xf>
    <xf numFmtId="15" fontId="0" fillId="7" borderId="0" xfId="0" applyNumberFormat="1" applyFill="1" applyBorder="1" applyAlignment="1" applyProtection="1">
      <alignment horizontal="left" vertical="top"/>
      <protection locked="0"/>
    </xf>
    <xf numFmtId="15" fontId="0" fillId="0" borderId="0" xfId="0" applyNumberFormat="1" applyFill="1" applyBorder="1" applyAlignment="1" applyProtection="1">
      <alignment horizontal="left" vertical="top"/>
      <protection locked="0"/>
    </xf>
    <xf numFmtId="0" fontId="0" fillId="7" borderId="0"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165" fontId="0" fillId="7" borderId="0" xfId="0" applyNumberFormat="1" applyFill="1" applyBorder="1" applyAlignment="1" applyProtection="1">
      <alignment horizontal="left" vertical="top"/>
      <protection locked="0"/>
    </xf>
    <xf numFmtId="165" fontId="0" fillId="0" borderId="0" xfId="0" applyNumberFormat="1" applyFill="1" applyBorder="1" applyAlignment="1" applyProtection="1">
      <alignment horizontal="left" vertical="top"/>
      <protection locked="0"/>
    </xf>
    <xf numFmtId="0" fontId="0" fillId="9" borderId="0" xfId="0" applyFill="1" applyBorder="1" applyAlignment="1">
      <alignment horizontal="left" vertical="top"/>
    </xf>
    <xf numFmtId="166" fontId="0" fillId="9" borderId="0" xfId="0" applyNumberFormat="1" applyFill="1" applyBorder="1" applyAlignment="1">
      <alignment horizontal="left" vertical="top"/>
    </xf>
    <xf numFmtId="166" fontId="0" fillId="9" borderId="2" xfId="0" applyNumberFormat="1" applyFill="1" applyBorder="1" applyAlignment="1">
      <alignment horizontal="left" vertical="top"/>
    </xf>
    <xf numFmtId="0" fontId="0" fillId="0" borderId="9" xfId="0" applyBorder="1" applyAlignment="1" applyProtection="1">
      <alignment horizontal="left" vertical="top"/>
      <protection locked="0"/>
    </xf>
    <xf numFmtId="15" fontId="0" fillId="0" borderId="9" xfId="0" applyNumberFormat="1" applyBorder="1" applyAlignment="1" applyProtection="1">
      <alignment horizontal="left" vertical="top"/>
      <protection locked="0"/>
    </xf>
    <xf numFmtId="0" fontId="13" fillId="0" borderId="0" xfId="0" applyFont="1" applyAlignment="1">
      <alignment horizontal="left" vertical="top"/>
    </xf>
    <xf numFmtId="0" fontId="2" fillId="0" borderId="0" xfId="0" applyFont="1" applyFill="1" applyAlignment="1">
      <alignment horizontal="left" vertical="top"/>
    </xf>
    <xf numFmtId="0" fontId="14" fillId="0" borderId="0" xfId="0" applyFont="1" applyAlignment="1">
      <alignment horizontal="left" vertical="top" wrapText="1"/>
    </xf>
    <xf numFmtId="0" fontId="2" fillId="0" borderId="0" xfId="0" applyFont="1" applyFill="1" applyBorder="1" applyAlignment="1">
      <alignment horizontal="left" vertical="top"/>
    </xf>
    <xf numFmtId="2" fontId="0" fillId="0" borderId="0" xfId="0" applyNumberFormat="1" applyAlignment="1">
      <alignment horizontal="left" vertical="top" wrapText="1"/>
    </xf>
    <xf numFmtId="0" fontId="0" fillId="0" borderId="0" xfId="0" applyFill="1" applyAlignment="1">
      <alignment horizontal="left" vertical="top"/>
    </xf>
    <xf numFmtId="2" fontId="0" fillId="0" borderId="0" xfId="0" applyNumberFormat="1" applyFill="1" applyAlignment="1">
      <alignment horizontal="left" vertical="top" wrapText="1"/>
    </xf>
    <xf numFmtId="3" fontId="0" fillId="7" borderId="0" xfId="0" applyNumberFormat="1" applyFill="1" applyBorder="1" applyAlignment="1" applyProtection="1">
      <alignment horizontal="left" vertical="top"/>
      <protection locked="0"/>
    </xf>
    <xf numFmtId="0" fontId="0" fillId="0" borderId="0" xfId="0" applyAlignment="1">
      <alignment horizontal="left" wrapText="1"/>
    </xf>
    <xf numFmtId="0" fontId="0" fillId="0" borderId="0" xfId="0" applyAlignment="1">
      <alignment horizontal="left" vertical="top" wrapText="1"/>
    </xf>
    <xf numFmtId="0" fontId="0" fillId="0" borderId="0" xfId="0" applyFill="1" applyAlignment="1">
      <alignment horizontal="left" vertical="top" wrapText="1"/>
    </xf>
    <xf numFmtId="17" fontId="7" fillId="0" borderId="0" xfId="0" applyNumberFormat="1" applyFont="1" applyAlignment="1">
      <alignment horizontal="left" vertical="top" wrapText="1"/>
    </xf>
    <xf numFmtId="0" fontId="29" fillId="0" borderId="0" xfId="0" applyFont="1" applyAlignment="1">
      <alignment vertical="top"/>
    </xf>
    <xf numFmtId="0" fontId="0" fillId="13" borderId="6" xfId="0" applyFill="1" applyBorder="1" applyAlignment="1" applyProtection="1">
      <alignment horizontal="left" vertical="top"/>
      <protection locked="0"/>
    </xf>
    <xf numFmtId="0" fontId="0" fillId="13" borderId="7" xfId="0" applyFill="1" applyBorder="1" applyAlignment="1" applyProtection="1">
      <alignment horizontal="left" vertical="top"/>
      <protection locked="0"/>
    </xf>
    <xf numFmtId="168" fontId="0" fillId="13" borderId="7" xfId="0" quotePrefix="1" applyNumberFormat="1" applyFill="1" applyBorder="1" applyAlignment="1" applyProtection="1">
      <alignment horizontal="left" vertical="top"/>
      <protection locked="0"/>
    </xf>
    <xf numFmtId="15" fontId="0" fillId="13" borderId="7" xfId="0" applyNumberFormat="1" applyFill="1" applyBorder="1" applyAlignment="1" applyProtection="1">
      <alignment horizontal="left" vertical="top"/>
      <protection locked="0"/>
    </xf>
    <xf numFmtId="165" fontId="0" fillId="13" borderId="7" xfId="0" applyNumberFormat="1" applyFill="1" applyBorder="1" applyAlignment="1" applyProtection="1">
      <alignment horizontal="left" vertical="top"/>
      <protection locked="0"/>
    </xf>
    <xf numFmtId="165" fontId="0" fillId="13" borderId="8" xfId="0" applyNumberFormat="1" applyFill="1" applyBorder="1" applyAlignment="1" applyProtection="1">
      <alignment horizontal="left" vertical="top"/>
      <protection locked="0"/>
    </xf>
    <xf numFmtId="0" fontId="0" fillId="13" borderId="3" xfId="0" applyFill="1" applyBorder="1" applyAlignment="1">
      <alignment vertical="top"/>
    </xf>
    <xf numFmtId="165" fontId="30" fillId="0" borderId="0" xfId="0" applyNumberFormat="1" applyFont="1" applyFill="1" applyBorder="1" applyAlignment="1" applyProtection="1">
      <alignment horizontal="left" vertical="top"/>
      <protection locked="0"/>
    </xf>
    <xf numFmtId="0" fontId="30" fillId="0" borderId="0" xfId="0" applyFont="1" applyFill="1" applyAlignment="1">
      <alignment horizontal="left" vertical="top"/>
    </xf>
    <xf numFmtId="0" fontId="30" fillId="0" borderId="0" xfId="0" applyFont="1" applyFill="1" applyAlignment="1">
      <alignment horizontal="left" vertical="top" wrapText="1"/>
    </xf>
    <xf numFmtId="0" fontId="30" fillId="0" borderId="0" xfId="0" applyFont="1" applyFill="1" applyBorder="1" applyAlignment="1" applyProtection="1">
      <alignment horizontal="left" vertical="top"/>
      <protection locked="0"/>
    </xf>
    <xf numFmtId="0" fontId="30" fillId="0" borderId="0" xfId="0" applyFont="1" applyAlignment="1">
      <alignment horizontal="left" vertical="top"/>
    </xf>
    <xf numFmtId="0" fontId="30" fillId="0" borderId="0" xfId="0" applyFont="1" applyAlignment="1">
      <alignment horizontal="left" vertical="top" wrapText="1"/>
    </xf>
    <xf numFmtId="0" fontId="2" fillId="0" borderId="13" xfId="0" applyFont="1" applyFill="1" applyBorder="1" applyAlignment="1">
      <alignment horizontal="left" vertical="top"/>
    </xf>
    <xf numFmtId="0" fontId="31" fillId="0" borderId="0" xfId="0" applyFont="1" applyFill="1" applyBorder="1" applyAlignment="1">
      <alignment horizontal="left" vertical="top"/>
    </xf>
    <xf numFmtId="0" fontId="31" fillId="0" borderId="0" xfId="0" applyFont="1" applyAlignment="1">
      <alignment horizontal="left" vertical="top"/>
    </xf>
    <xf numFmtId="0" fontId="32" fillId="0" borderId="0" xfId="0" applyFont="1" applyAlignment="1">
      <alignment horizontal="left" vertical="top"/>
    </xf>
    <xf numFmtId="0" fontId="33" fillId="0" borderId="0" xfId="0" applyFont="1" applyAlignment="1">
      <alignment horizontal="left" vertical="top"/>
    </xf>
    <xf numFmtId="0" fontId="33" fillId="0" borderId="0" xfId="0" applyFont="1" applyAlignment="1">
      <alignment horizontal="left" vertical="top" wrapText="1"/>
    </xf>
    <xf numFmtId="0" fontId="31" fillId="0" borderId="0" xfId="0" applyFont="1" applyBorder="1" applyAlignment="1">
      <alignment horizontal="left" vertical="top"/>
    </xf>
    <xf numFmtId="1" fontId="2" fillId="0" borderId="0" xfId="0" applyNumberFormat="1" applyFont="1" applyFill="1" applyAlignment="1">
      <alignment horizontal="center" vertical="top" wrapText="1"/>
    </xf>
    <xf numFmtId="1" fontId="2" fillId="0" borderId="0" xfId="0" applyNumberFormat="1" applyFont="1" applyFill="1" applyAlignment="1" applyProtection="1">
      <alignment horizontal="center" vertical="top" wrapText="1"/>
      <protection locked="0"/>
    </xf>
    <xf numFmtId="0" fontId="0" fillId="0" borderId="0" xfId="0" applyAlignment="1" applyProtection="1">
      <alignment horizontal="center" vertical="top"/>
      <protection locked="0"/>
    </xf>
    <xf numFmtId="0" fontId="0" fillId="6" borderId="0" xfId="0" applyFill="1" applyAlignment="1" applyProtection="1">
      <alignment horizontal="center" vertical="top"/>
      <protection locked="0"/>
    </xf>
    <xf numFmtId="15" fontId="20" fillId="0" borderId="0" xfId="0" applyNumberFormat="1" applyFont="1" applyAlignment="1">
      <alignment horizontal="left" vertical="top" wrapText="1"/>
    </xf>
    <xf numFmtId="15" fontId="0" fillId="0" borderId="0" xfId="0" applyNumberFormat="1" applyFont="1" applyAlignment="1">
      <alignment vertical="top" wrapText="1"/>
    </xf>
    <xf numFmtId="15" fontId="1" fillId="0" borderId="0" xfId="0" applyNumberFormat="1" applyFont="1" applyFill="1" applyAlignment="1">
      <alignment horizontal="center" vertical="top" wrapText="1"/>
    </xf>
    <xf numFmtId="17" fontId="20" fillId="0" borderId="0" xfId="0" applyNumberFormat="1" applyFont="1" applyAlignment="1">
      <alignment horizontal="right" vertical="top" wrapText="1"/>
    </xf>
    <xf numFmtId="15" fontId="0" fillId="0" borderId="0" xfId="0" applyNumberFormat="1"/>
    <xf numFmtId="15" fontId="1" fillId="0" borderId="0" xfId="0" applyNumberFormat="1" applyFont="1" applyAlignment="1">
      <alignment wrapText="1"/>
    </xf>
    <xf numFmtId="166" fontId="2" fillId="9" borderId="2" xfId="0" applyNumberFormat="1" applyFont="1" applyFill="1" applyBorder="1" applyAlignment="1" applyProtection="1">
      <alignment vertical="top"/>
    </xf>
    <xf numFmtId="0" fontId="0" fillId="0" borderId="0" xfId="0" applyAlignment="1">
      <alignment vertical="top" wrapText="1"/>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3" fontId="0" fillId="0" borderId="0" xfId="0" applyNumberFormat="1" applyFill="1" applyBorder="1" applyAlignment="1" applyProtection="1">
      <alignment horizontal="left" vertical="top"/>
      <protection locked="0"/>
    </xf>
    <xf numFmtId="0" fontId="0" fillId="9" borderId="0" xfId="0" applyNumberFormat="1" applyFill="1" applyBorder="1" applyAlignment="1">
      <alignment horizontal="left" vertical="top"/>
    </xf>
    <xf numFmtId="166" fontId="2" fillId="12" borderId="14" xfId="0" applyNumberFormat="1" applyFont="1" applyFill="1" applyBorder="1" applyAlignment="1" applyProtection="1">
      <alignment vertical="top"/>
      <protection locked="0"/>
    </xf>
    <xf numFmtId="166" fontId="2" fillId="16" borderId="15" xfId="0" applyNumberFormat="1" applyFont="1" applyFill="1" applyBorder="1" applyAlignment="1" applyProtection="1">
      <alignment vertical="top"/>
      <protection locked="0"/>
    </xf>
    <xf numFmtId="166" fontId="2" fillId="16" borderId="2" xfId="0" applyNumberFormat="1" applyFont="1" applyFill="1" applyBorder="1" applyAlignment="1" applyProtection="1">
      <alignment vertical="top"/>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0" fillId="0" borderId="0" xfId="0" applyAlignment="1">
      <alignment vertical="top" wrapText="1"/>
    </xf>
    <xf numFmtId="0" fontId="1" fillId="0" borderId="0" xfId="0" applyFont="1" applyAlignment="1">
      <alignment horizontal="left" vertical="top" wrapText="1"/>
    </xf>
    <xf numFmtId="0" fontId="8" fillId="0" borderId="0" xfId="0" applyFont="1" applyAlignment="1">
      <alignment horizontal="left" wrapText="1"/>
    </xf>
    <xf numFmtId="0" fontId="0" fillId="10" borderId="0" xfId="0" applyFill="1" applyAlignment="1">
      <alignment vertical="top" wrapText="1"/>
    </xf>
    <xf numFmtId="0" fontId="1" fillId="0" borderId="10" xfId="0" applyFont="1" applyFill="1" applyBorder="1" applyAlignment="1" applyProtection="1">
      <alignment vertical="top" wrapText="1"/>
      <protection locked="0"/>
    </xf>
    <xf numFmtId="0" fontId="1" fillId="0" borderId="11" xfId="0" applyFont="1" applyFill="1" applyBorder="1" applyAlignment="1" applyProtection="1">
      <alignment vertical="top" wrapText="1"/>
      <protection locked="0"/>
    </xf>
    <xf numFmtId="0" fontId="1" fillId="0" borderId="12" xfId="0" applyFont="1" applyFill="1" applyBorder="1" applyAlignment="1" applyProtection="1">
      <alignment vertical="top" wrapText="1"/>
      <protection locked="0"/>
    </xf>
    <xf numFmtId="0" fontId="27" fillId="0" borderId="0" xfId="0" applyFont="1" applyFill="1" applyAlignment="1">
      <alignment horizontal="left" vertical="top" wrapText="1"/>
    </xf>
    <xf numFmtId="0" fontId="1" fillId="0" borderId="1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0" fillId="0" borderId="0" xfId="0" applyAlignment="1">
      <alignment horizontal="left" wrapText="1"/>
    </xf>
    <xf numFmtId="0" fontId="12" fillId="0" borderId="10"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12" fillId="0" borderId="12"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10" borderId="0" xfId="0" applyFill="1" applyAlignment="1">
      <alignment horizontal="left" vertical="top" wrapText="1"/>
    </xf>
    <xf numFmtId="0" fontId="0" fillId="0" borderId="0" xfId="0" applyAlignment="1">
      <alignment wrapText="1"/>
    </xf>
    <xf numFmtId="0" fontId="0" fillId="0" borderId="10"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1" fillId="0" borderId="0" xfId="0" applyFont="1" applyAlignment="1">
      <alignment vertical="top" wrapText="1"/>
    </xf>
    <xf numFmtId="0" fontId="9" fillId="0" borderId="0" xfId="0" applyFont="1" applyAlignment="1">
      <alignment horizontal="left" vertical="top"/>
    </xf>
    <xf numFmtId="0" fontId="12" fillId="0" borderId="0" xfId="0" applyFont="1" applyAlignment="1">
      <alignment vertical="top"/>
    </xf>
    <xf numFmtId="0" fontId="0" fillId="0" borderId="0" xfId="0" applyFill="1" applyAlignment="1">
      <alignment horizontal="left" vertical="top" wrapText="1"/>
    </xf>
    <xf numFmtId="0" fontId="0" fillId="0" borderId="0" xfId="0" applyFill="1" applyBorder="1" applyAlignment="1">
      <alignment horizontal="center"/>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10" borderId="0" xfId="0" applyFill="1" applyAlignment="1">
      <alignment horizontal="left" wrapText="1"/>
    </xf>
    <xf numFmtId="0" fontId="0" fillId="0" borderId="0" xfId="0" applyFill="1" applyAlignment="1">
      <alignment horizontal="left" wrapText="1"/>
    </xf>
    <xf numFmtId="0" fontId="0" fillId="6" borderId="0" xfId="0" applyFill="1" applyAlignment="1">
      <alignment horizontal="center" vertical="center" textRotation="90" wrapText="1"/>
    </xf>
    <xf numFmtId="0" fontId="0" fillId="9" borderId="0" xfId="0" applyFill="1" applyAlignment="1">
      <alignment horizontal="center" vertical="center" textRotation="90" wrapText="1"/>
    </xf>
    <xf numFmtId="0" fontId="0" fillId="6" borderId="0" xfId="0" applyFill="1" applyAlignment="1">
      <alignment horizontal="center" vertical="center" textRotation="90"/>
    </xf>
    <xf numFmtId="0" fontId="1" fillId="9" borderId="0" xfId="0" applyFont="1" applyFill="1" applyAlignment="1">
      <alignment horizontal="center" vertical="center" textRotation="90"/>
    </xf>
    <xf numFmtId="0" fontId="1" fillId="6" borderId="0" xfId="0" applyFont="1" applyFill="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vmlDrawing" Target="../drawings/vmlDrawing5.v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KPI 01 Product</a:t>
            </a:r>
          </a:p>
        </c:rich>
      </c:tx>
      <c:overlay val="1"/>
    </c:title>
    <c:autoTitleDeleted val="0"/>
    <c:plotArea>
      <c:layout>
        <c:manualLayout>
          <c:layoutTarget val="inner"/>
          <c:xMode val="edge"/>
          <c:yMode val="edge"/>
          <c:x val="0.10110956879220051"/>
          <c:y val="0.22929130519491303"/>
          <c:w val="0.62347087269317536"/>
          <c:h val="0.49062596406218456"/>
        </c:manualLayout>
      </c:layout>
      <c:barChart>
        <c:barDir val="col"/>
        <c:grouping val="clustered"/>
        <c:varyColors val="0"/>
        <c:ser>
          <c:idx val="0"/>
          <c:order val="0"/>
          <c:tx>
            <c:v>MHA Score</c:v>
          </c:tx>
          <c:spPr>
            <a:solidFill>
              <a:srgbClr val="FF0000"/>
            </a:solidFill>
          </c:spPr>
          <c:invertIfNegative val="0"/>
          <c:cat>
            <c:numRef>
              <c:f>'Scheme Scores'!$G$8:$AB$8</c:f>
              <c:numCache>
                <c:formatCode>mmm\-yy</c:formatCode>
                <c:ptCount val="22"/>
                <c:pt idx="0">
                  <c:v>0</c:v>
                </c:pt>
              </c:numCache>
            </c:numRef>
          </c:cat>
          <c:val>
            <c:numRef>
              <c:f>'Scheme Scores'!$G$10:$AB$10</c:f>
              <c:numCache>
                <c:formatCode>0</c:formatCode>
                <c:ptCount val="22"/>
                <c:pt idx="0">
                  <c:v>0</c:v>
                </c:pt>
              </c:numCache>
            </c:numRef>
          </c:val>
        </c:ser>
        <c:dLbls>
          <c:showLegendKey val="0"/>
          <c:showVal val="0"/>
          <c:showCatName val="0"/>
          <c:showSerName val="0"/>
          <c:showPercent val="0"/>
          <c:showBubbleSize val="0"/>
        </c:dLbls>
        <c:gapWidth val="150"/>
        <c:axId val="140351360"/>
        <c:axId val="140353536"/>
      </c:barChart>
      <c:lineChart>
        <c:grouping val="standard"/>
        <c:varyColors val="0"/>
        <c:ser>
          <c:idx val="1"/>
          <c:order val="1"/>
          <c:tx>
            <c:v>MHA Multiplier</c:v>
          </c:tx>
          <c:spPr>
            <a:ln>
              <a:solidFill>
                <a:schemeClr val="accent1"/>
              </a:solidFill>
            </a:ln>
          </c:spPr>
          <c:marker>
            <c:spPr>
              <a:solidFill>
                <a:schemeClr val="accent1"/>
              </a:solidFill>
              <a:ln>
                <a:solidFill>
                  <a:schemeClr val="accent1"/>
                </a:solidFill>
              </a:ln>
            </c:spPr>
          </c:marker>
          <c:cat>
            <c:numRef>
              <c:f>'Scheme Scores'!$G$8:$AB$8</c:f>
              <c:numCache>
                <c:formatCode>mmm\-yy</c:formatCode>
                <c:ptCount val="22"/>
                <c:pt idx="0">
                  <c:v>0</c:v>
                </c:pt>
              </c:numCache>
            </c:numRef>
          </c:cat>
          <c:val>
            <c:numRef>
              <c:f>'Scheme Scores'!$G$35:$AB$35</c:f>
              <c:numCache>
                <c:formatCode>0.00</c:formatCode>
                <c:ptCount val="22"/>
                <c:pt idx="0">
                  <c:v>0.5</c:v>
                </c:pt>
              </c:numCache>
            </c:numRef>
          </c:val>
          <c:smooth val="0"/>
        </c:ser>
        <c:dLbls>
          <c:showLegendKey val="0"/>
          <c:showVal val="0"/>
          <c:showCatName val="0"/>
          <c:showSerName val="0"/>
          <c:showPercent val="0"/>
          <c:showBubbleSize val="0"/>
        </c:dLbls>
        <c:marker val="1"/>
        <c:smooth val="0"/>
        <c:axId val="140357632"/>
        <c:axId val="140355456"/>
      </c:lineChart>
      <c:dateAx>
        <c:axId val="140351360"/>
        <c:scaling>
          <c:orientation val="minMax"/>
        </c:scaling>
        <c:delete val="0"/>
        <c:axPos val="b"/>
        <c:numFmt formatCode="mmm\-yy" sourceLinked="1"/>
        <c:majorTickMark val="out"/>
        <c:minorTickMark val="none"/>
        <c:tickLblPos val="nextTo"/>
        <c:crossAx val="140353536"/>
        <c:crosses val="autoZero"/>
        <c:auto val="1"/>
        <c:lblOffset val="100"/>
        <c:baseTimeUnit val="months"/>
      </c:dateAx>
      <c:valAx>
        <c:axId val="140353536"/>
        <c:scaling>
          <c:orientation val="minMax"/>
          <c:max val="10"/>
          <c:min val="0"/>
        </c:scaling>
        <c:delete val="0"/>
        <c:axPos val="l"/>
        <c:majorGridlines/>
        <c:title>
          <c:tx>
            <c:rich>
              <a:bodyPr rot="-5400000" vert="horz"/>
              <a:lstStyle/>
              <a:p>
                <a:pPr>
                  <a:defRPr/>
                </a:pPr>
                <a:r>
                  <a:rPr lang="en-US"/>
                  <a:t>MHA SCore</a:t>
                </a:r>
              </a:p>
            </c:rich>
          </c:tx>
          <c:overlay val="0"/>
        </c:title>
        <c:numFmt formatCode="0" sourceLinked="1"/>
        <c:majorTickMark val="out"/>
        <c:minorTickMark val="none"/>
        <c:tickLblPos val="nextTo"/>
        <c:crossAx val="140351360"/>
        <c:crosses val="autoZero"/>
        <c:crossBetween val="between"/>
        <c:majorUnit val="1"/>
      </c:valAx>
      <c:valAx>
        <c:axId val="140355456"/>
        <c:scaling>
          <c:orientation val="minMax"/>
          <c:max val="1.1000000000000001"/>
          <c:min val="0"/>
        </c:scaling>
        <c:delete val="0"/>
        <c:axPos val="r"/>
        <c:title>
          <c:tx>
            <c:rich>
              <a:bodyPr rot="-5400000" vert="horz"/>
              <a:lstStyle/>
              <a:p>
                <a:pPr>
                  <a:defRPr/>
                </a:pPr>
                <a:r>
                  <a:rPr lang="en-US"/>
                  <a:t>MHA Multipler</a:t>
                </a:r>
              </a:p>
            </c:rich>
          </c:tx>
          <c:overlay val="0"/>
        </c:title>
        <c:numFmt formatCode="0.00" sourceLinked="1"/>
        <c:majorTickMark val="out"/>
        <c:minorTickMark val="none"/>
        <c:tickLblPos val="nextTo"/>
        <c:crossAx val="140357632"/>
        <c:crosses val="max"/>
        <c:crossBetween val="between"/>
      </c:valAx>
      <c:dateAx>
        <c:axId val="140357632"/>
        <c:scaling>
          <c:orientation val="minMax"/>
        </c:scaling>
        <c:delete val="1"/>
        <c:axPos val="b"/>
        <c:numFmt formatCode="mmm\-yy" sourceLinked="1"/>
        <c:majorTickMark val="out"/>
        <c:minorTickMark val="none"/>
        <c:tickLblPos val="nextTo"/>
        <c:crossAx val="140355456"/>
        <c:crosses val="autoZero"/>
        <c:auto val="1"/>
        <c:lblOffset val="100"/>
        <c:baseTimeUnit val="days"/>
      </c:dateAx>
    </c:plotArea>
    <c:legend>
      <c:legendPos val="r"/>
      <c:layout>
        <c:manualLayout>
          <c:xMode val="edge"/>
          <c:yMode val="edge"/>
          <c:x val="0.80184990131834977"/>
          <c:y val="0.66563101150817694"/>
          <c:w val="0.17516158831097603"/>
          <c:h val="0.27962309883938774"/>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KPI 10 Innovation</a:t>
            </a:r>
            <a:r>
              <a:rPr lang="en-GB" baseline="0"/>
              <a:t> &amp; Value for Money</a:t>
            </a:r>
            <a:endParaRPr lang="en-GB"/>
          </a:p>
        </c:rich>
      </c:tx>
      <c:overlay val="1"/>
    </c:title>
    <c:autoTitleDeleted val="0"/>
    <c:plotArea>
      <c:layout>
        <c:manualLayout>
          <c:layoutTarget val="inner"/>
          <c:xMode val="edge"/>
          <c:yMode val="edge"/>
          <c:x val="0.10110956879220051"/>
          <c:y val="0.22929130519491303"/>
          <c:w val="0.62347087269317536"/>
          <c:h val="0.49062596406218456"/>
        </c:manualLayout>
      </c:layout>
      <c:barChart>
        <c:barDir val="col"/>
        <c:grouping val="clustered"/>
        <c:varyColors val="0"/>
        <c:ser>
          <c:idx val="0"/>
          <c:order val="0"/>
          <c:tx>
            <c:v>MHA Score</c:v>
          </c:tx>
          <c:spPr>
            <a:solidFill>
              <a:schemeClr val="accent2">
                <a:lumMod val="60000"/>
                <a:lumOff val="40000"/>
              </a:schemeClr>
            </a:solidFill>
          </c:spPr>
          <c:invertIfNegative val="0"/>
          <c:cat>
            <c:numRef>
              <c:f>'Scheme Scores'!$G$8:$AB$8</c:f>
              <c:numCache>
                <c:formatCode>mmm\-yy</c:formatCode>
                <c:ptCount val="22"/>
                <c:pt idx="0">
                  <c:v>0</c:v>
                </c:pt>
              </c:numCache>
            </c:numRef>
          </c:cat>
          <c:val>
            <c:numRef>
              <c:f>'Scheme Scores'!$G$28:$AB$28</c:f>
              <c:numCache>
                <c:formatCode>0</c:formatCode>
                <c:ptCount val="22"/>
                <c:pt idx="0">
                  <c:v>0</c:v>
                </c:pt>
              </c:numCache>
            </c:numRef>
          </c:val>
        </c:ser>
        <c:dLbls>
          <c:showLegendKey val="0"/>
          <c:showVal val="0"/>
          <c:showCatName val="0"/>
          <c:showSerName val="0"/>
          <c:showPercent val="0"/>
          <c:showBubbleSize val="0"/>
        </c:dLbls>
        <c:gapWidth val="150"/>
        <c:axId val="140413568"/>
        <c:axId val="140432128"/>
      </c:barChart>
      <c:lineChart>
        <c:grouping val="standard"/>
        <c:varyColors val="0"/>
        <c:ser>
          <c:idx val="1"/>
          <c:order val="1"/>
          <c:tx>
            <c:v>MHA Multiplier</c:v>
          </c:tx>
          <c:spPr>
            <a:ln>
              <a:solidFill>
                <a:schemeClr val="accent1"/>
              </a:solidFill>
            </a:ln>
          </c:spPr>
          <c:marker>
            <c:spPr>
              <a:solidFill>
                <a:schemeClr val="accent1"/>
              </a:solidFill>
              <a:ln>
                <a:solidFill>
                  <a:schemeClr val="accent1"/>
                </a:solidFill>
              </a:ln>
            </c:spPr>
          </c:marker>
          <c:cat>
            <c:numRef>
              <c:f>'Scheme Scores'!$G$8:$AB$8</c:f>
              <c:numCache>
                <c:formatCode>mmm\-yy</c:formatCode>
                <c:ptCount val="22"/>
                <c:pt idx="0">
                  <c:v>0</c:v>
                </c:pt>
              </c:numCache>
            </c:numRef>
          </c:cat>
          <c:val>
            <c:numRef>
              <c:f>'Scheme Scores'!$G$53:$AB$53</c:f>
              <c:numCache>
                <c:formatCode>0.00</c:formatCode>
                <c:ptCount val="22"/>
                <c:pt idx="0">
                  <c:v>0</c:v>
                </c:pt>
              </c:numCache>
            </c:numRef>
          </c:val>
          <c:smooth val="0"/>
        </c:ser>
        <c:dLbls>
          <c:showLegendKey val="0"/>
          <c:showVal val="0"/>
          <c:showCatName val="0"/>
          <c:showSerName val="0"/>
          <c:showPercent val="0"/>
          <c:showBubbleSize val="0"/>
        </c:dLbls>
        <c:marker val="1"/>
        <c:smooth val="0"/>
        <c:axId val="140436224"/>
        <c:axId val="140434048"/>
      </c:lineChart>
      <c:dateAx>
        <c:axId val="140413568"/>
        <c:scaling>
          <c:orientation val="minMax"/>
        </c:scaling>
        <c:delete val="0"/>
        <c:axPos val="b"/>
        <c:numFmt formatCode="mmm\-yy" sourceLinked="1"/>
        <c:majorTickMark val="out"/>
        <c:minorTickMark val="none"/>
        <c:tickLblPos val="nextTo"/>
        <c:crossAx val="140432128"/>
        <c:crosses val="autoZero"/>
        <c:auto val="1"/>
        <c:lblOffset val="100"/>
        <c:baseTimeUnit val="months"/>
      </c:dateAx>
      <c:valAx>
        <c:axId val="140432128"/>
        <c:scaling>
          <c:orientation val="minMax"/>
          <c:max val="10"/>
          <c:min val="0"/>
        </c:scaling>
        <c:delete val="0"/>
        <c:axPos val="l"/>
        <c:majorGridlines/>
        <c:title>
          <c:tx>
            <c:rich>
              <a:bodyPr rot="-5400000" vert="horz"/>
              <a:lstStyle/>
              <a:p>
                <a:pPr>
                  <a:defRPr/>
                </a:pPr>
                <a:r>
                  <a:rPr lang="en-US"/>
                  <a:t>MHA SCore</a:t>
                </a:r>
              </a:p>
            </c:rich>
          </c:tx>
          <c:overlay val="0"/>
        </c:title>
        <c:numFmt formatCode="0" sourceLinked="1"/>
        <c:majorTickMark val="out"/>
        <c:minorTickMark val="none"/>
        <c:tickLblPos val="nextTo"/>
        <c:crossAx val="140413568"/>
        <c:crosses val="autoZero"/>
        <c:crossBetween val="between"/>
        <c:majorUnit val="1"/>
      </c:valAx>
      <c:valAx>
        <c:axId val="140434048"/>
        <c:scaling>
          <c:orientation val="minMax"/>
          <c:max val="1.1000000000000001"/>
          <c:min val="0"/>
        </c:scaling>
        <c:delete val="0"/>
        <c:axPos val="r"/>
        <c:title>
          <c:tx>
            <c:rich>
              <a:bodyPr rot="-5400000" vert="horz"/>
              <a:lstStyle/>
              <a:p>
                <a:pPr>
                  <a:defRPr/>
                </a:pPr>
                <a:r>
                  <a:rPr lang="en-US"/>
                  <a:t>MHA Multiplier</a:t>
                </a:r>
              </a:p>
            </c:rich>
          </c:tx>
          <c:overlay val="0"/>
        </c:title>
        <c:numFmt formatCode="0.00" sourceLinked="1"/>
        <c:majorTickMark val="out"/>
        <c:minorTickMark val="none"/>
        <c:tickLblPos val="nextTo"/>
        <c:crossAx val="140436224"/>
        <c:crosses val="max"/>
        <c:crossBetween val="between"/>
      </c:valAx>
      <c:dateAx>
        <c:axId val="140436224"/>
        <c:scaling>
          <c:orientation val="minMax"/>
        </c:scaling>
        <c:delete val="1"/>
        <c:axPos val="b"/>
        <c:numFmt formatCode="mmm\-yy" sourceLinked="1"/>
        <c:majorTickMark val="out"/>
        <c:minorTickMark val="none"/>
        <c:tickLblPos val="nextTo"/>
        <c:crossAx val="140434048"/>
        <c:crosses val="autoZero"/>
        <c:auto val="1"/>
        <c:lblOffset val="100"/>
        <c:baseTimeUnit val="days"/>
        <c:majorUnit val="1"/>
        <c:minorUnit val="1"/>
      </c:dateAx>
    </c:plotArea>
    <c:legend>
      <c:legendPos val="r"/>
      <c:layout>
        <c:manualLayout>
          <c:xMode val="edge"/>
          <c:yMode val="edge"/>
          <c:x val="0.81719398009291266"/>
          <c:y val="0.66563101150817694"/>
          <c:w val="0.18280602827872322"/>
          <c:h val="0.14769094826768467"/>
        </c:manualLayout>
      </c:layout>
      <c:overlay val="0"/>
    </c:legend>
    <c:plotVisOnly val="1"/>
    <c:dispBlanksAs val="gap"/>
    <c:showDLblsOverMax val="0"/>
  </c:chart>
  <c:printSettings>
    <c:headerFooter>
      <c:oddHeader>&amp;L&amp;"-,Bold"&amp;16&amp;F
&amp;A&amp;R © &amp;G</c:oddHeader>
      <c:oddFooter>&amp;L&amp;"-,Bold"&amp;F&amp;RPrinted : &amp;D</c:oddFooter>
    </c:headerFooter>
    <c:pageMargins b="0.74803149606299213" l="0.70866141732283472" r="0.70866141732283472" t="0.74803149606299213" header="0.31496062992125984" footer="0.31496062992125984"/>
    <c:pageSetup paperSize="9" orientation="portrait"/>
    <c:legacyDrawingHF r:id="rId1"/>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KPI 11 Commissioning</a:t>
            </a:r>
            <a:r>
              <a:rPr lang="en-GB" baseline="0"/>
              <a:t> Authority</a:t>
            </a:r>
            <a:endParaRPr lang="en-GB"/>
          </a:p>
        </c:rich>
      </c:tx>
      <c:overlay val="1"/>
    </c:title>
    <c:autoTitleDeleted val="0"/>
    <c:plotArea>
      <c:layout>
        <c:manualLayout>
          <c:layoutTarget val="inner"/>
          <c:xMode val="edge"/>
          <c:yMode val="edge"/>
          <c:x val="0.10110956879220051"/>
          <c:y val="0.22929130519491303"/>
          <c:w val="0.83637405808144949"/>
          <c:h val="0.49062596406218456"/>
        </c:manualLayout>
      </c:layout>
      <c:barChart>
        <c:barDir val="col"/>
        <c:grouping val="clustered"/>
        <c:varyColors val="0"/>
        <c:ser>
          <c:idx val="0"/>
          <c:order val="0"/>
          <c:tx>
            <c:v>360 Review Score</c:v>
          </c:tx>
          <c:spPr>
            <a:solidFill>
              <a:srgbClr val="FF0000"/>
            </a:solidFill>
          </c:spPr>
          <c:invertIfNegative val="0"/>
          <c:cat>
            <c:numRef>
              <c:f>'Scheme Scores'!$G$8:$AB$8</c:f>
              <c:numCache>
                <c:formatCode>mmm\-yy</c:formatCode>
                <c:ptCount val="22"/>
                <c:pt idx="0">
                  <c:v>0</c:v>
                </c:pt>
              </c:numCache>
            </c:numRef>
          </c:cat>
          <c:val>
            <c:numRef>
              <c:f>'Scheme Scores'!$G$30:$AB$30</c:f>
              <c:numCache>
                <c:formatCode>0</c:formatCode>
                <c:ptCount val="22"/>
                <c:pt idx="0">
                  <c:v>0</c:v>
                </c:pt>
              </c:numCache>
            </c:numRef>
          </c:val>
        </c:ser>
        <c:dLbls>
          <c:showLegendKey val="0"/>
          <c:showVal val="0"/>
          <c:showCatName val="0"/>
          <c:showSerName val="0"/>
          <c:showPercent val="0"/>
          <c:showBubbleSize val="0"/>
        </c:dLbls>
        <c:gapWidth val="150"/>
        <c:axId val="140525568"/>
        <c:axId val="140527104"/>
      </c:barChart>
      <c:dateAx>
        <c:axId val="140525568"/>
        <c:scaling>
          <c:orientation val="minMax"/>
        </c:scaling>
        <c:delete val="0"/>
        <c:axPos val="b"/>
        <c:numFmt formatCode="mmm\-yy" sourceLinked="1"/>
        <c:majorTickMark val="out"/>
        <c:minorTickMark val="none"/>
        <c:tickLblPos val="nextTo"/>
        <c:crossAx val="140527104"/>
        <c:crosses val="autoZero"/>
        <c:auto val="1"/>
        <c:lblOffset val="100"/>
        <c:baseTimeUnit val="months"/>
      </c:dateAx>
      <c:valAx>
        <c:axId val="140527104"/>
        <c:scaling>
          <c:orientation val="minMax"/>
          <c:max val="10"/>
          <c:min val="0"/>
        </c:scaling>
        <c:delete val="0"/>
        <c:axPos val="l"/>
        <c:majorGridlines/>
        <c:title>
          <c:tx>
            <c:rich>
              <a:bodyPr rot="-5400000" vert="horz"/>
              <a:lstStyle/>
              <a:p>
                <a:pPr>
                  <a:defRPr/>
                </a:pPr>
                <a:r>
                  <a:rPr lang="en-US"/>
                  <a:t>360 Review Score</a:t>
                </a:r>
              </a:p>
            </c:rich>
          </c:tx>
          <c:overlay val="0"/>
        </c:title>
        <c:numFmt formatCode="0" sourceLinked="1"/>
        <c:majorTickMark val="out"/>
        <c:minorTickMark val="none"/>
        <c:tickLblPos val="nextTo"/>
        <c:crossAx val="140525568"/>
        <c:crosses val="autoZero"/>
        <c:crossBetween val="between"/>
        <c:majorUnit val="1"/>
      </c:valAx>
    </c:plotArea>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2.2 Tier</a:t>
            </a:r>
            <a:r>
              <a:rPr lang="en-GB" baseline="0"/>
              <a:t> 2 Supplier Satisfaction</a:t>
            </a:r>
            <a:endParaRPr lang="en-GB"/>
          </a:p>
        </c:rich>
      </c:tx>
      <c:overlay val="0"/>
    </c:title>
    <c:autoTitleDeleted val="0"/>
    <c:plotArea>
      <c:layout>
        <c:manualLayout>
          <c:layoutTarget val="inner"/>
          <c:xMode val="edge"/>
          <c:yMode val="edge"/>
          <c:x val="0.10706469823143056"/>
          <c:y val="0.1820107345670888"/>
          <c:w val="0.76624252527106007"/>
          <c:h val="0.68645429442216344"/>
        </c:manualLayout>
      </c:layout>
      <c:barChart>
        <c:barDir val="col"/>
        <c:grouping val="clustered"/>
        <c:varyColors val="0"/>
        <c:ser>
          <c:idx val="0"/>
          <c:order val="0"/>
          <c:spPr>
            <a:solidFill>
              <a:srgbClr val="FFC000"/>
            </a:solidFill>
          </c:spPr>
          <c:invertIfNegative val="0"/>
          <c:cat>
            <c:numRef>
              <c:f>'Optional Scheme Scores'!$G$8:$Z$8</c:f>
              <c:numCache>
                <c:formatCode>mmm\-yy</c:formatCode>
                <c:ptCount val="20"/>
                <c:pt idx="0">
                  <c:v>42370</c:v>
                </c:pt>
              </c:numCache>
            </c:numRef>
          </c:cat>
          <c:val>
            <c:numRef>
              <c:f>'Optional Scheme Scores'!$G$12:$Z$12</c:f>
              <c:numCache>
                <c:formatCode>0</c:formatCode>
                <c:ptCount val="20"/>
                <c:pt idx="0">
                  <c:v>0</c:v>
                </c:pt>
              </c:numCache>
            </c:numRef>
          </c:val>
        </c:ser>
        <c:dLbls>
          <c:showLegendKey val="0"/>
          <c:showVal val="0"/>
          <c:showCatName val="0"/>
          <c:showSerName val="0"/>
          <c:showPercent val="0"/>
          <c:showBubbleSize val="0"/>
        </c:dLbls>
        <c:gapWidth val="150"/>
        <c:axId val="142332672"/>
        <c:axId val="142334208"/>
      </c:barChart>
      <c:dateAx>
        <c:axId val="142332672"/>
        <c:scaling>
          <c:orientation val="minMax"/>
        </c:scaling>
        <c:delete val="0"/>
        <c:axPos val="b"/>
        <c:numFmt formatCode="mmm\-yy" sourceLinked="1"/>
        <c:majorTickMark val="out"/>
        <c:minorTickMark val="none"/>
        <c:tickLblPos val="nextTo"/>
        <c:crossAx val="142334208"/>
        <c:crosses val="autoZero"/>
        <c:auto val="1"/>
        <c:lblOffset val="100"/>
        <c:baseTimeUnit val="months"/>
      </c:dateAx>
      <c:valAx>
        <c:axId val="142334208"/>
        <c:scaling>
          <c:orientation val="minMax"/>
        </c:scaling>
        <c:delete val="0"/>
        <c:axPos val="l"/>
        <c:majorGridlines/>
        <c:title>
          <c:tx>
            <c:rich>
              <a:bodyPr rot="-5400000" vert="horz"/>
              <a:lstStyle/>
              <a:p>
                <a:pPr>
                  <a:defRPr/>
                </a:pPr>
                <a:r>
                  <a:rPr lang="en-GB"/>
                  <a:t>Percentage Satisfaction</a:t>
                </a:r>
              </a:p>
            </c:rich>
          </c:tx>
          <c:overlay val="0"/>
        </c:title>
        <c:numFmt formatCode="0" sourceLinked="1"/>
        <c:majorTickMark val="out"/>
        <c:minorTickMark val="none"/>
        <c:tickLblPos val="nextTo"/>
        <c:crossAx val="142332672"/>
        <c:crosses val="autoZero"/>
        <c:crossBetween val="between"/>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2.3 Supplier</a:t>
            </a:r>
            <a:r>
              <a:rPr lang="en-GB" baseline="0"/>
              <a:t> p</a:t>
            </a:r>
            <a:r>
              <a:rPr lang="en-GB"/>
              <a:t>ayments made</a:t>
            </a:r>
            <a:r>
              <a:rPr lang="en-GB" baseline="0"/>
              <a:t> to Charter</a:t>
            </a:r>
            <a:endParaRPr lang="en-GB"/>
          </a:p>
        </c:rich>
      </c:tx>
      <c:overlay val="0"/>
    </c:title>
    <c:autoTitleDeleted val="0"/>
    <c:plotArea>
      <c:layout/>
      <c:barChart>
        <c:barDir val="col"/>
        <c:grouping val="clustered"/>
        <c:varyColors val="0"/>
        <c:ser>
          <c:idx val="0"/>
          <c:order val="0"/>
          <c:spPr>
            <a:solidFill>
              <a:srgbClr val="FFC000"/>
            </a:solidFill>
          </c:spPr>
          <c:invertIfNegative val="0"/>
          <c:cat>
            <c:numRef>
              <c:f>'Optional Scheme Scores'!$G$8:$Z$8</c:f>
              <c:numCache>
                <c:formatCode>mmm\-yy</c:formatCode>
                <c:ptCount val="20"/>
                <c:pt idx="0">
                  <c:v>42370</c:v>
                </c:pt>
              </c:numCache>
            </c:numRef>
          </c:cat>
          <c:val>
            <c:numRef>
              <c:f>'Optional Scheme Scores'!$G$13:$Z$13</c:f>
              <c:numCache>
                <c:formatCode>0</c:formatCode>
                <c:ptCount val="20"/>
                <c:pt idx="0">
                  <c:v>0</c:v>
                </c:pt>
              </c:numCache>
            </c:numRef>
          </c:val>
        </c:ser>
        <c:dLbls>
          <c:showLegendKey val="0"/>
          <c:showVal val="0"/>
          <c:showCatName val="0"/>
          <c:showSerName val="0"/>
          <c:showPercent val="0"/>
          <c:showBubbleSize val="0"/>
        </c:dLbls>
        <c:gapWidth val="150"/>
        <c:axId val="142493952"/>
        <c:axId val="142503936"/>
      </c:barChart>
      <c:dateAx>
        <c:axId val="142493952"/>
        <c:scaling>
          <c:orientation val="minMax"/>
        </c:scaling>
        <c:delete val="0"/>
        <c:axPos val="b"/>
        <c:numFmt formatCode="mmm\-yy" sourceLinked="1"/>
        <c:majorTickMark val="out"/>
        <c:minorTickMark val="none"/>
        <c:tickLblPos val="nextTo"/>
        <c:crossAx val="142503936"/>
        <c:crosses val="autoZero"/>
        <c:auto val="1"/>
        <c:lblOffset val="100"/>
        <c:baseTimeUnit val="months"/>
      </c:dateAx>
      <c:valAx>
        <c:axId val="142503936"/>
        <c:scaling>
          <c:orientation val="minMax"/>
        </c:scaling>
        <c:delete val="0"/>
        <c:axPos val="l"/>
        <c:majorGridlines/>
        <c:title>
          <c:tx>
            <c:rich>
              <a:bodyPr rot="-5400000" vert="horz"/>
              <a:lstStyle/>
              <a:p>
                <a:pPr>
                  <a:defRPr/>
                </a:pPr>
                <a:r>
                  <a:rPr lang="en-GB"/>
                  <a:t>Percentage Satisfaction</a:t>
                </a:r>
              </a:p>
            </c:rich>
          </c:tx>
          <c:overlay val="0"/>
        </c:title>
        <c:numFmt formatCode="0" sourceLinked="1"/>
        <c:majorTickMark val="out"/>
        <c:minorTickMark val="none"/>
        <c:tickLblPos val="nextTo"/>
        <c:crossAx val="142493952"/>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3.2</a:t>
            </a:r>
            <a:r>
              <a:rPr lang="en-GB" baseline="0"/>
              <a:t> Disallowed Costs due to incorrect works</a:t>
            </a:r>
            <a:endParaRPr lang="en-GB"/>
          </a:p>
        </c:rich>
      </c:tx>
      <c:overlay val="0"/>
    </c:title>
    <c:autoTitleDeleted val="0"/>
    <c:plotArea>
      <c:layout/>
      <c:barChart>
        <c:barDir val="col"/>
        <c:grouping val="clustered"/>
        <c:varyColors val="0"/>
        <c:ser>
          <c:idx val="0"/>
          <c:order val="0"/>
          <c:spPr>
            <a:solidFill>
              <a:srgbClr val="FFFF00"/>
            </a:solidFill>
          </c:spPr>
          <c:invertIfNegative val="0"/>
          <c:cat>
            <c:numRef>
              <c:f>'Optional Scheme Scores'!$G$8:$Z$8</c:f>
              <c:numCache>
                <c:formatCode>mmm\-yy</c:formatCode>
                <c:ptCount val="20"/>
                <c:pt idx="0">
                  <c:v>42370</c:v>
                </c:pt>
              </c:numCache>
            </c:numRef>
          </c:cat>
          <c:val>
            <c:numRef>
              <c:f>'Optional Scheme Scores'!$G$15:$Z$15</c:f>
              <c:numCache>
                <c:formatCode>0</c:formatCode>
                <c:ptCount val="20"/>
                <c:pt idx="0">
                  <c:v>0</c:v>
                </c:pt>
              </c:numCache>
            </c:numRef>
          </c:val>
        </c:ser>
        <c:dLbls>
          <c:showLegendKey val="0"/>
          <c:showVal val="0"/>
          <c:showCatName val="0"/>
          <c:showSerName val="0"/>
          <c:showPercent val="0"/>
          <c:showBubbleSize val="0"/>
        </c:dLbls>
        <c:gapWidth val="150"/>
        <c:axId val="142524416"/>
        <c:axId val="142525952"/>
      </c:barChart>
      <c:dateAx>
        <c:axId val="142524416"/>
        <c:scaling>
          <c:orientation val="minMax"/>
        </c:scaling>
        <c:delete val="0"/>
        <c:axPos val="b"/>
        <c:numFmt formatCode="mmm\-yy" sourceLinked="1"/>
        <c:majorTickMark val="out"/>
        <c:minorTickMark val="none"/>
        <c:tickLblPos val="nextTo"/>
        <c:crossAx val="142525952"/>
        <c:crosses val="autoZero"/>
        <c:auto val="1"/>
        <c:lblOffset val="100"/>
        <c:baseTimeUnit val="months"/>
      </c:dateAx>
      <c:valAx>
        <c:axId val="142525952"/>
        <c:scaling>
          <c:orientation val="minMax"/>
        </c:scaling>
        <c:delete val="0"/>
        <c:axPos val="l"/>
        <c:majorGridlines/>
        <c:title>
          <c:tx>
            <c:rich>
              <a:bodyPr rot="-5400000" vert="horz"/>
              <a:lstStyle/>
              <a:p>
                <a:pPr>
                  <a:defRPr/>
                </a:pPr>
                <a:r>
                  <a:rPr lang="en-US"/>
                  <a:t>Percentage</a:t>
                </a:r>
                <a:r>
                  <a:rPr lang="en-US" baseline="0"/>
                  <a:t> disalloweed costs  due to incorect work as a of adjusted target</a:t>
                </a:r>
                <a:endParaRPr lang="en-US"/>
              </a:p>
            </c:rich>
          </c:tx>
          <c:overlay val="0"/>
        </c:title>
        <c:numFmt formatCode="0" sourceLinked="1"/>
        <c:majorTickMark val="out"/>
        <c:minorTickMark val="none"/>
        <c:tickLblPos val="nextTo"/>
        <c:crossAx val="142524416"/>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aseline="0"/>
              <a:t>4.2 Cost Comparison</a:t>
            </a:r>
            <a:endParaRPr lang="en-GB"/>
          </a:p>
        </c:rich>
      </c:tx>
      <c:overlay val="0"/>
    </c:title>
    <c:autoTitleDeleted val="0"/>
    <c:plotArea>
      <c:layout/>
      <c:barChart>
        <c:barDir val="col"/>
        <c:grouping val="clustered"/>
        <c:varyColors val="0"/>
        <c:ser>
          <c:idx val="0"/>
          <c:order val="0"/>
          <c:spPr>
            <a:solidFill>
              <a:srgbClr val="92D050"/>
            </a:solidFill>
          </c:spPr>
          <c:invertIfNegative val="0"/>
          <c:cat>
            <c:numRef>
              <c:f>'Optional Scheme Scores'!$G$8:$Z$8</c:f>
              <c:numCache>
                <c:formatCode>mmm\-yy</c:formatCode>
                <c:ptCount val="20"/>
                <c:pt idx="0">
                  <c:v>42370</c:v>
                </c:pt>
              </c:numCache>
            </c:numRef>
          </c:cat>
          <c:val>
            <c:numRef>
              <c:f>'Optional Scheme Scores'!$G$19:$Z$19</c:f>
              <c:numCache>
                <c:formatCode>0</c:formatCode>
                <c:ptCount val="20"/>
                <c:pt idx="0">
                  <c:v>0</c:v>
                </c:pt>
              </c:numCache>
            </c:numRef>
          </c:val>
        </c:ser>
        <c:dLbls>
          <c:showLegendKey val="0"/>
          <c:showVal val="0"/>
          <c:showCatName val="0"/>
          <c:showSerName val="0"/>
          <c:showPercent val="0"/>
          <c:showBubbleSize val="0"/>
        </c:dLbls>
        <c:gapWidth val="150"/>
        <c:axId val="142554624"/>
        <c:axId val="142556160"/>
      </c:barChart>
      <c:dateAx>
        <c:axId val="142554624"/>
        <c:scaling>
          <c:orientation val="minMax"/>
        </c:scaling>
        <c:delete val="0"/>
        <c:axPos val="b"/>
        <c:numFmt formatCode="mmm\-yy" sourceLinked="1"/>
        <c:majorTickMark val="out"/>
        <c:minorTickMark val="none"/>
        <c:tickLblPos val="nextTo"/>
        <c:crossAx val="142556160"/>
        <c:crosses val="autoZero"/>
        <c:auto val="1"/>
        <c:lblOffset val="100"/>
        <c:baseTimeUnit val="months"/>
      </c:dateAx>
      <c:valAx>
        <c:axId val="142556160"/>
        <c:scaling>
          <c:orientation val="minMax"/>
        </c:scaling>
        <c:delete val="0"/>
        <c:axPos val="l"/>
        <c:majorGridlines/>
        <c:title>
          <c:tx>
            <c:rich>
              <a:bodyPr rot="-5400000" vert="horz"/>
              <a:lstStyle/>
              <a:p>
                <a:pPr>
                  <a:defRPr/>
                </a:pPr>
                <a:r>
                  <a:rPr lang="en-US"/>
                  <a:t>Percentage</a:t>
                </a:r>
                <a:r>
                  <a:rPr lang="en-US" baseline="0"/>
                  <a:t> - budget cost of work compared to actual cost of work performed</a:t>
                </a:r>
                <a:endParaRPr lang="en-US"/>
              </a:p>
            </c:rich>
          </c:tx>
          <c:overlay val="0"/>
        </c:title>
        <c:numFmt formatCode="0" sourceLinked="1"/>
        <c:majorTickMark val="out"/>
        <c:minorTickMark val="none"/>
        <c:tickLblPos val="nextTo"/>
        <c:crossAx val="142554624"/>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aseline="0"/>
              <a:t>4.3 Accurately priced compensation events</a:t>
            </a:r>
            <a:endParaRPr lang="en-GB"/>
          </a:p>
        </c:rich>
      </c:tx>
      <c:overlay val="0"/>
    </c:title>
    <c:autoTitleDeleted val="0"/>
    <c:plotArea>
      <c:layout/>
      <c:barChart>
        <c:barDir val="col"/>
        <c:grouping val="clustered"/>
        <c:varyColors val="0"/>
        <c:ser>
          <c:idx val="0"/>
          <c:order val="0"/>
          <c:spPr>
            <a:solidFill>
              <a:srgbClr val="92D050"/>
            </a:solidFill>
          </c:spPr>
          <c:invertIfNegative val="0"/>
          <c:cat>
            <c:numRef>
              <c:f>'Optional Scheme Scores'!$G$8:$Z$8</c:f>
              <c:numCache>
                <c:formatCode>mmm\-yy</c:formatCode>
                <c:ptCount val="20"/>
                <c:pt idx="0">
                  <c:v>42370</c:v>
                </c:pt>
              </c:numCache>
            </c:numRef>
          </c:cat>
          <c:val>
            <c:numRef>
              <c:f>'Optional Scheme Scores'!$G$20:$Z$20</c:f>
              <c:numCache>
                <c:formatCode>0</c:formatCode>
                <c:ptCount val="20"/>
                <c:pt idx="0">
                  <c:v>0</c:v>
                </c:pt>
              </c:numCache>
            </c:numRef>
          </c:val>
        </c:ser>
        <c:dLbls>
          <c:showLegendKey val="0"/>
          <c:showVal val="0"/>
          <c:showCatName val="0"/>
          <c:showSerName val="0"/>
          <c:showPercent val="0"/>
          <c:showBubbleSize val="0"/>
        </c:dLbls>
        <c:gapWidth val="150"/>
        <c:axId val="142580736"/>
        <c:axId val="142607104"/>
      </c:barChart>
      <c:dateAx>
        <c:axId val="142580736"/>
        <c:scaling>
          <c:orientation val="minMax"/>
        </c:scaling>
        <c:delete val="0"/>
        <c:axPos val="b"/>
        <c:numFmt formatCode="mmm\-yy" sourceLinked="1"/>
        <c:majorTickMark val="out"/>
        <c:minorTickMark val="none"/>
        <c:tickLblPos val="nextTo"/>
        <c:crossAx val="142607104"/>
        <c:crosses val="autoZero"/>
        <c:auto val="1"/>
        <c:lblOffset val="100"/>
        <c:baseTimeUnit val="months"/>
      </c:dateAx>
      <c:valAx>
        <c:axId val="142607104"/>
        <c:scaling>
          <c:orientation val="minMax"/>
        </c:scaling>
        <c:delete val="0"/>
        <c:axPos val="l"/>
        <c:majorGridlines/>
        <c:title>
          <c:tx>
            <c:rich>
              <a:bodyPr rot="-5400000" vert="horz"/>
              <a:lstStyle/>
              <a:p>
                <a:pPr>
                  <a:defRPr/>
                </a:pPr>
                <a:r>
                  <a:rPr lang="en-US"/>
                  <a:t>Percentage</a:t>
                </a:r>
                <a:r>
                  <a:rPr lang="en-US" baseline="0"/>
                  <a:t> of imitial value submitted to final ageeed value</a:t>
                </a:r>
                <a:endParaRPr lang="en-US"/>
              </a:p>
            </c:rich>
          </c:tx>
          <c:overlay val="0"/>
        </c:title>
        <c:numFmt formatCode="0" sourceLinked="1"/>
        <c:majorTickMark val="out"/>
        <c:minorTickMark val="none"/>
        <c:tickLblPos val="nextTo"/>
        <c:crossAx val="142580736"/>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aseline="0"/>
              <a:t>4.4 Accuracy of cost and payment records</a:t>
            </a:r>
            <a:endParaRPr lang="en-GB"/>
          </a:p>
        </c:rich>
      </c:tx>
      <c:overlay val="0"/>
    </c:title>
    <c:autoTitleDeleted val="0"/>
    <c:plotArea>
      <c:layout/>
      <c:barChart>
        <c:barDir val="col"/>
        <c:grouping val="clustered"/>
        <c:varyColors val="0"/>
        <c:ser>
          <c:idx val="0"/>
          <c:order val="0"/>
          <c:spPr>
            <a:solidFill>
              <a:srgbClr val="92D050"/>
            </a:solidFill>
          </c:spPr>
          <c:invertIfNegative val="0"/>
          <c:cat>
            <c:numRef>
              <c:f>'Optional Scheme Scores'!$G$8:$Z$8</c:f>
              <c:numCache>
                <c:formatCode>mmm\-yy</c:formatCode>
                <c:ptCount val="20"/>
                <c:pt idx="0">
                  <c:v>42370</c:v>
                </c:pt>
              </c:numCache>
            </c:numRef>
          </c:cat>
          <c:val>
            <c:numRef>
              <c:f>'Optional Scheme Scores'!$G$21:$Z$21</c:f>
              <c:numCache>
                <c:formatCode>0</c:formatCode>
                <c:ptCount val="20"/>
                <c:pt idx="0">
                  <c:v>0</c:v>
                </c:pt>
              </c:numCache>
            </c:numRef>
          </c:val>
        </c:ser>
        <c:dLbls>
          <c:showLegendKey val="0"/>
          <c:showVal val="0"/>
          <c:showCatName val="0"/>
          <c:showSerName val="0"/>
          <c:showPercent val="0"/>
          <c:showBubbleSize val="0"/>
        </c:dLbls>
        <c:gapWidth val="150"/>
        <c:axId val="142635776"/>
        <c:axId val="142637312"/>
      </c:barChart>
      <c:dateAx>
        <c:axId val="142635776"/>
        <c:scaling>
          <c:orientation val="minMax"/>
        </c:scaling>
        <c:delete val="0"/>
        <c:axPos val="b"/>
        <c:numFmt formatCode="mmm\-yy" sourceLinked="1"/>
        <c:majorTickMark val="out"/>
        <c:minorTickMark val="none"/>
        <c:tickLblPos val="nextTo"/>
        <c:crossAx val="142637312"/>
        <c:crosses val="autoZero"/>
        <c:auto val="1"/>
        <c:lblOffset val="100"/>
        <c:baseTimeUnit val="months"/>
      </c:dateAx>
      <c:valAx>
        <c:axId val="142637312"/>
        <c:scaling>
          <c:orientation val="minMax"/>
        </c:scaling>
        <c:delete val="0"/>
        <c:axPos val="l"/>
        <c:majorGridlines/>
        <c:title>
          <c:tx>
            <c:rich>
              <a:bodyPr rot="-5400000" vert="horz"/>
              <a:lstStyle/>
              <a:p>
                <a:pPr>
                  <a:defRPr/>
                </a:pPr>
                <a:r>
                  <a:rPr lang="en-US"/>
                  <a:t>Accuracy of cost and payment records as a percentage</a:t>
                </a:r>
              </a:p>
            </c:rich>
          </c:tx>
          <c:overlay val="0"/>
        </c:title>
        <c:numFmt formatCode="0" sourceLinked="1"/>
        <c:majorTickMark val="out"/>
        <c:minorTickMark val="none"/>
        <c:tickLblPos val="nextTo"/>
        <c:crossAx val="142635776"/>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aseline="0"/>
              <a:t>4.5 Compensation events agreed</a:t>
            </a:r>
            <a:endParaRPr lang="en-GB"/>
          </a:p>
        </c:rich>
      </c:tx>
      <c:overlay val="0"/>
    </c:title>
    <c:autoTitleDeleted val="0"/>
    <c:plotArea>
      <c:layout/>
      <c:barChart>
        <c:barDir val="col"/>
        <c:grouping val="clustered"/>
        <c:varyColors val="0"/>
        <c:ser>
          <c:idx val="0"/>
          <c:order val="0"/>
          <c:spPr>
            <a:solidFill>
              <a:srgbClr val="92D050"/>
            </a:solidFill>
          </c:spPr>
          <c:invertIfNegative val="0"/>
          <c:cat>
            <c:numRef>
              <c:f>'Optional Scheme Scores'!$G$8:$Z$8</c:f>
              <c:numCache>
                <c:formatCode>mmm\-yy</c:formatCode>
                <c:ptCount val="20"/>
                <c:pt idx="0">
                  <c:v>42370</c:v>
                </c:pt>
              </c:numCache>
            </c:numRef>
          </c:cat>
          <c:val>
            <c:numRef>
              <c:f>'Optional Scheme Scores'!$G$22:$Z$22</c:f>
              <c:numCache>
                <c:formatCode>0</c:formatCode>
                <c:ptCount val="20"/>
                <c:pt idx="0">
                  <c:v>0</c:v>
                </c:pt>
              </c:numCache>
            </c:numRef>
          </c:val>
        </c:ser>
        <c:dLbls>
          <c:showLegendKey val="0"/>
          <c:showVal val="0"/>
          <c:showCatName val="0"/>
          <c:showSerName val="0"/>
          <c:showPercent val="0"/>
          <c:showBubbleSize val="0"/>
        </c:dLbls>
        <c:gapWidth val="150"/>
        <c:axId val="142645504"/>
        <c:axId val="142667776"/>
      </c:barChart>
      <c:dateAx>
        <c:axId val="142645504"/>
        <c:scaling>
          <c:orientation val="minMax"/>
        </c:scaling>
        <c:delete val="0"/>
        <c:axPos val="b"/>
        <c:numFmt formatCode="mmm\-yy" sourceLinked="1"/>
        <c:majorTickMark val="out"/>
        <c:minorTickMark val="none"/>
        <c:tickLblPos val="nextTo"/>
        <c:crossAx val="142667776"/>
        <c:crosses val="autoZero"/>
        <c:auto val="1"/>
        <c:lblOffset val="100"/>
        <c:baseTimeUnit val="months"/>
      </c:dateAx>
      <c:valAx>
        <c:axId val="142667776"/>
        <c:scaling>
          <c:orientation val="minMax"/>
        </c:scaling>
        <c:delete val="0"/>
        <c:axPos val="l"/>
        <c:majorGridlines/>
        <c:title>
          <c:tx>
            <c:rich>
              <a:bodyPr rot="-5400000" vert="horz"/>
              <a:lstStyle/>
              <a:p>
                <a:pPr>
                  <a:defRPr/>
                </a:pPr>
                <a:r>
                  <a:rPr lang="en-US"/>
                  <a:t>Percentage</a:t>
                </a:r>
                <a:r>
                  <a:rPr lang="en-US" baseline="0"/>
                  <a:t> of  CE agreed cf to number submitted</a:t>
                </a:r>
                <a:endParaRPr lang="en-US"/>
              </a:p>
            </c:rich>
          </c:tx>
          <c:overlay val="0"/>
        </c:title>
        <c:numFmt formatCode="0" sourceLinked="1"/>
        <c:majorTickMark val="out"/>
        <c:minorTickMark val="none"/>
        <c:tickLblPos val="nextTo"/>
        <c:crossAx val="142645504"/>
        <c:crosses val="autoZero"/>
        <c:crossBetween val="between"/>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aseline="0"/>
              <a:t>5.2 Predictability of time</a:t>
            </a:r>
            <a:endParaRPr lang="en-GB"/>
          </a:p>
        </c:rich>
      </c:tx>
      <c:overlay val="0"/>
    </c:title>
    <c:autoTitleDeleted val="0"/>
    <c:plotArea>
      <c:layout/>
      <c:barChart>
        <c:barDir val="col"/>
        <c:grouping val="clustered"/>
        <c:varyColors val="0"/>
        <c:ser>
          <c:idx val="0"/>
          <c:order val="0"/>
          <c:invertIfNegative val="0"/>
          <c:cat>
            <c:numRef>
              <c:f>'Optional Scheme Scores'!$G$8:$Z$8</c:f>
              <c:numCache>
                <c:formatCode>mmm\-yy</c:formatCode>
                <c:ptCount val="20"/>
                <c:pt idx="0">
                  <c:v>42370</c:v>
                </c:pt>
              </c:numCache>
            </c:numRef>
          </c:cat>
          <c:val>
            <c:numRef>
              <c:f>'Optional Scheme Scores'!$G$24:$Z$24</c:f>
              <c:numCache>
                <c:formatCode>0</c:formatCode>
                <c:ptCount val="20"/>
                <c:pt idx="0">
                  <c:v>0</c:v>
                </c:pt>
              </c:numCache>
            </c:numRef>
          </c:val>
        </c:ser>
        <c:dLbls>
          <c:showLegendKey val="0"/>
          <c:showVal val="0"/>
          <c:showCatName val="0"/>
          <c:showSerName val="0"/>
          <c:showPercent val="0"/>
          <c:showBubbleSize val="0"/>
        </c:dLbls>
        <c:gapWidth val="150"/>
        <c:axId val="142757888"/>
        <c:axId val="142759424"/>
      </c:barChart>
      <c:dateAx>
        <c:axId val="142757888"/>
        <c:scaling>
          <c:orientation val="minMax"/>
        </c:scaling>
        <c:delete val="0"/>
        <c:axPos val="b"/>
        <c:numFmt formatCode="mmm\-yy" sourceLinked="1"/>
        <c:majorTickMark val="out"/>
        <c:minorTickMark val="none"/>
        <c:tickLblPos val="nextTo"/>
        <c:crossAx val="142759424"/>
        <c:crosses val="autoZero"/>
        <c:auto val="1"/>
        <c:lblOffset val="100"/>
        <c:baseTimeUnit val="months"/>
      </c:dateAx>
      <c:valAx>
        <c:axId val="142759424"/>
        <c:scaling>
          <c:orientation val="minMax"/>
        </c:scaling>
        <c:delete val="0"/>
        <c:axPos val="l"/>
        <c:majorGridlines/>
        <c:title>
          <c:tx>
            <c:rich>
              <a:bodyPr rot="-5400000" vert="horz"/>
              <a:lstStyle/>
              <a:p>
                <a:pPr>
                  <a:defRPr/>
                </a:pPr>
                <a:r>
                  <a:rPr lang="en-US"/>
                  <a:t>Percentage </a:t>
                </a:r>
                <a:r>
                  <a:rPr lang="en-US" baseline="0"/>
                  <a:t> - forcast duration against target duration ie agree programme</a:t>
                </a:r>
                <a:endParaRPr lang="en-US"/>
              </a:p>
            </c:rich>
          </c:tx>
          <c:overlay val="0"/>
        </c:title>
        <c:numFmt formatCode="0" sourceLinked="1"/>
        <c:majorTickMark val="out"/>
        <c:minorTickMark val="none"/>
        <c:tickLblPos val="nextTo"/>
        <c:crossAx val="14275788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KPI 02 Service</a:t>
            </a:r>
          </a:p>
        </c:rich>
      </c:tx>
      <c:overlay val="1"/>
    </c:title>
    <c:autoTitleDeleted val="0"/>
    <c:plotArea>
      <c:layout>
        <c:manualLayout>
          <c:layoutTarget val="inner"/>
          <c:xMode val="edge"/>
          <c:yMode val="edge"/>
          <c:x val="0.10110956879220051"/>
          <c:y val="0.22929130519491303"/>
          <c:w val="0.62347087269317536"/>
          <c:h val="0.49062596406218456"/>
        </c:manualLayout>
      </c:layout>
      <c:barChart>
        <c:barDir val="col"/>
        <c:grouping val="clustered"/>
        <c:varyColors val="0"/>
        <c:ser>
          <c:idx val="0"/>
          <c:order val="0"/>
          <c:tx>
            <c:v>MHA Score</c:v>
          </c:tx>
          <c:spPr>
            <a:solidFill>
              <a:srgbClr val="FFC000"/>
            </a:solidFill>
          </c:spPr>
          <c:invertIfNegative val="0"/>
          <c:cat>
            <c:numRef>
              <c:f>'Scheme Scores'!$G$8:$AB$8</c:f>
              <c:numCache>
                <c:formatCode>mmm\-yy</c:formatCode>
                <c:ptCount val="22"/>
                <c:pt idx="0">
                  <c:v>0</c:v>
                </c:pt>
              </c:numCache>
            </c:numRef>
          </c:cat>
          <c:val>
            <c:numRef>
              <c:f>'Scheme Scores'!$G$12:$AB$12</c:f>
              <c:numCache>
                <c:formatCode>0</c:formatCode>
                <c:ptCount val="22"/>
                <c:pt idx="0">
                  <c:v>0</c:v>
                </c:pt>
              </c:numCache>
            </c:numRef>
          </c:val>
        </c:ser>
        <c:dLbls>
          <c:showLegendKey val="0"/>
          <c:showVal val="0"/>
          <c:showCatName val="0"/>
          <c:showSerName val="0"/>
          <c:showPercent val="0"/>
          <c:showBubbleSize val="0"/>
        </c:dLbls>
        <c:gapWidth val="150"/>
        <c:axId val="140060544"/>
        <c:axId val="140070912"/>
      </c:barChart>
      <c:lineChart>
        <c:grouping val="standard"/>
        <c:varyColors val="0"/>
        <c:ser>
          <c:idx val="1"/>
          <c:order val="1"/>
          <c:tx>
            <c:v>MHA Multiplier</c:v>
          </c:tx>
          <c:spPr>
            <a:ln>
              <a:solidFill>
                <a:schemeClr val="accent1"/>
              </a:solidFill>
            </a:ln>
          </c:spPr>
          <c:marker>
            <c:spPr>
              <a:solidFill>
                <a:schemeClr val="accent1"/>
              </a:solidFill>
              <a:ln>
                <a:solidFill>
                  <a:schemeClr val="accent1"/>
                </a:solidFill>
              </a:ln>
            </c:spPr>
          </c:marker>
          <c:cat>
            <c:numRef>
              <c:f>'Scheme Scores'!$G$8:$AB$8</c:f>
              <c:numCache>
                <c:formatCode>mmm\-yy</c:formatCode>
                <c:ptCount val="22"/>
                <c:pt idx="0">
                  <c:v>0</c:v>
                </c:pt>
              </c:numCache>
            </c:numRef>
          </c:cat>
          <c:val>
            <c:numRef>
              <c:f>'Scheme Scores'!$G$37:$AB$37</c:f>
              <c:numCache>
                <c:formatCode>0.00</c:formatCode>
                <c:ptCount val="22"/>
                <c:pt idx="0">
                  <c:v>0.5</c:v>
                </c:pt>
              </c:numCache>
            </c:numRef>
          </c:val>
          <c:smooth val="0"/>
        </c:ser>
        <c:dLbls>
          <c:showLegendKey val="0"/>
          <c:showVal val="0"/>
          <c:showCatName val="0"/>
          <c:showSerName val="0"/>
          <c:showPercent val="0"/>
          <c:showBubbleSize val="0"/>
        </c:dLbls>
        <c:marker val="1"/>
        <c:smooth val="0"/>
        <c:axId val="140087296"/>
        <c:axId val="140072832"/>
      </c:lineChart>
      <c:dateAx>
        <c:axId val="140060544"/>
        <c:scaling>
          <c:orientation val="minMax"/>
        </c:scaling>
        <c:delete val="0"/>
        <c:axPos val="b"/>
        <c:numFmt formatCode="mmm\-yy" sourceLinked="1"/>
        <c:majorTickMark val="out"/>
        <c:minorTickMark val="none"/>
        <c:tickLblPos val="nextTo"/>
        <c:crossAx val="140070912"/>
        <c:crosses val="autoZero"/>
        <c:auto val="1"/>
        <c:lblOffset val="100"/>
        <c:baseTimeUnit val="months"/>
      </c:dateAx>
      <c:valAx>
        <c:axId val="140070912"/>
        <c:scaling>
          <c:orientation val="minMax"/>
          <c:max val="10"/>
          <c:min val="0"/>
        </c:scaling>
        <c:delete val="0"/>
        <c:axPos val="l"/>
        <c:majorGridlines/>
        <c:title>
          <c:tx>
            <c:rich>
              <a:bodyPr rot="-5400000" vert="horz"/>
              <a:lstStyle/>
              <a:p>
                <a:pPr>
                  <a:defRPr/>
                </a:pPr>
                <a:r>
                  <a:rPr lang="en-US"/>
                  <a:t>MHA SCore</a:t>
                </a:r>
              </a:p>
            </c:rich>
          </c:tx>
          <c:overlay val="0"/>
        </c:title>
        <c:numFmt formatCode="0" sourceLinked="1"/>
        <c:majorTickMark val="out"/>
        <c:minorTickMark val="none"/>
        <c:tickLblPos val="nextTo"/>
        <c:crossAx val="140060544"/>
        <c:crosses val="autoZero"/>
        <c:crossBetween val="between"/>
        <c:majorUnit val="1"/>
      </c:valAx>
      <c:valAx>
        <c:axId val="140072832"/>
        <c:scaling>
          <c:orientation val="minMax"/>
          <c:max val="1.1000000000000001"/>
          <c:min val="0"/>
        </c:scaling>
        <c:delete val="0"/>
        <c:axPos val="r"/>
        <c:title>
          <c:tx>
            <c:rich>
              <a:bodyPr rot="-5400000" vert="horz"/>
              <a:lstStyle/>
              <a:p>
                <a:pPr>
                  <a:defRPr/>
                </a:pPr>
                <a:r>
                  <a:rPr lang="en-GB"/>
                  <a:t>MHA Multipler</a:t>
                </a:r>
              </a:p>
            </c:rich>
          </c:tx>
          <c:overlay val="0"/>
        </c:title>
        <c:numFmt formatCode="0.00" sourceLinked="1"/>
        <c:majorTickMark val="out"/>
        <c:minorTickMark val="none"/>
        <c:tickLblPos val="nextTo"/>
        <c:crossAx val="140087296"/>
        <c:crosses val="max"/>
        <c:crossBetween val="between"/>
      </c:valAx>
      <c:dateAx>
        <c:axId val="140087296"/>
        <c:scaling>
          <c:orientation val="minMax"/>
        </c:scaling>
        <c:delete val="1"/>
        <c:axPos val="b"/>
        <c:numFmt formatCode="mmm\-yy" sourceLinked="1"/>
        <c:majorTickMark val="out"/>
        <c:minorTickMark val="none"/>
        <c:tickLblPos val="nextTo"/>
        <c:crossAx val="140072832"/>
        <c:crosses val="autoZero"/>
        <c:auto val="1"/>
        <c:lblOffset val="100"/>
        <c:baseTimeUnit val="days"/>
        <c:majorUnit val="1"/>
        <c:minorUnit val="1"/>
      </c:dateAx>
    </c:plotArea>
    <c:legend>
      <c:legendPos val="r"/>
      <c:layout>
        <c:manualLayout>
          <c:xMode val="edge"/>
          <c:yMode val="edge"/>
          <c:x val="0.80951273810857449"/>
          <c:y val="0.66563101150817694"/>
          <c:w val="0.16956630958383556"/>
          <c:h val="0.26324441752473249"/>
        </c:manualLayou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aseline="0"/>
              <a:t>5.3 Reliability of programme activities</a:t>
            </a:r>
            <a:endParaRPr lang="en-GB"/>
          </a:p>
        </c:rich>
      </c:tx>
      <c:layout>
        <c:manualLayout>
          <c:xMode val="edge"/>
          <c:yMode val="edge"/>
          <c:x val="0.18046766904281281"/>
          <c:y val="2.4739087043276521E-2"/>
        </c:manualLayout>
      </c:layout>
      <c:overlay val="0"/>
    </c:title>
    <c:autoTitleDeleted val="0"/>
    <c:plotArea>
      <c:layout/>
      <c:barChart>
        <c:barDir val="col"/>
        <c:grouping val="clustered"/>
        <c:varyColors val="0"/>
        <c:ser>
          <c:idx val="0"/>
          <c:order val="0"/>
          <c:spPr>
            <a:solidFill>
              <a:srgbClr val="00B050"/>
            </a:solidFill>
          </c:spPr>
          <c:invertIfNegative val="0"/>
          <c:cat>
            <c:numRef>
              <c:f>'Optional Scheme Scores'!$G$8:$Z$8</c:f>
              <c:numCache>
                <c:formatCode>mmm\-yy</c:formatCode>
                <c:ptCount val="20"/>
                <c:pt idx="0">
                  <c:v>42370</c:v>
                </c:pt>
              </c:numCache>
            </c:numRef>
          </c:cat>
          <c:val>
            <c:numRef>
              <c:f>'Optional Scheme Scores'!$G$25:$Z$25</c:f>
              <c:numCache>
                <c:formatCode>0</c:formatCode>
                <c:ptCount val="20"/>
                <c:pt idx="0">
                  <c:v>0</c:v>
                </c:pt>
              </c:numCache>
            </c:numRef>
          </c:val>
        </c:ser>
        <c:dLbls>
          <c:showLegendKey val="0"/>
          <c:showVal val="0"/>
          <c:showCatName val="0"/>
          <c:showSerName val="0"/>
          <c:showPercent val="0"/>
          <c:showBubbleSize val="0"/>
        </c:dLbls>
        <c:gapWidth val="150"/>
        <c:axId val="142788096"/>
        <c:axId val="142789632"/>
      </c:barChart>
      <c:dateAx>
        <c:axId val="142788096"/>
        <c:scaling>
          <c:orientation val="minMax"/>
        </c:scaling>
        <c:delete val="0"/>
        <c:axPos val="b"/>
        <c:numFmt formatCode="mmm\-yy" sourceLinked="1"/>
        <c:majorTickMark val="out"/>
        <c:minorTickMark val="none"/>
        <c:tickLblPos val="nextTo"/>
        <c:crossAx val="142789632"/>
        <c:crosses val="autoZero"/>
        <c:auto val="1"/>
        <c:lblOffset val="100"/>
        <c:baseTimeUnit val="months"/>
      </c:dateAx>
      <c:valAx>
        <c:axId val="142789632"/>
        <c:scaling>
          <c:orientation val="minMax"/>
        </c:scaling>
        <c:delete val="0"/>
        <c:axPos val="l"/>
        <c:majorGridlines/>
        <c:title>
          <c:tx>
            <c:rich>
              <a:bodyPr rot="-5400000" vert="horz"/>
              <a:lstStyle/>
              <a:p>
                <a:pPr>
                  <a:defRPr/>
                </a:pPr>
                <a:r>
                  <a:rPr lang="en-US"/>
                  <a:t>Programme activities complete as apercentage of activities due to be complete</a:t>
                </a:r>
              </a:p>
            </c:rich>
          </c:tx>
          <c:overlay val="0"/>
        </c:title>
        <c:numFmt formatCode="0" sourceLinked="1"/>
        <c:majorTickMark val="out"/>
        <c:minorTickMark val="none"/>
        <c:tickLblPos val="nextTo"/>
        <c:crossAx val="142788096"/>
        <c:crosses val="autoZero"/>
        <c:crossBetween val="between"/>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aseline="0"/>
              <a:t>5.4 Accuracy of duration for CE's</a:t>
            </a:r>
            <a:endParaRPr lang="en-GB"/>
          </a:p>
        </c:rich>
      </c:tx>
      <c:overlay val="0"/>
    </c:title>
    <c:autoTitleDeleted val="0"/>
    <c:plotArea>
      <c:layout/>
      <c:barChart>
        <c:barDir val="col"/>
        <c:grouping val="clustered"/>
        <c:varyColors val="0"/>
        <c:ser>
          <c:idx val="0"/>
          <c:order val="0"/>
          <c:spPr>
            <a:solidFill>
              <a:srgbClr val="00B050"/>
            </a:solidFill>
          </c:spPr>
          <c:invertIfNegative val="0"/>
          <c:cat>
            <c:numRef>
              <c:f>'Optional Scheme Scores'!$G$8:$Z$8</c:f>
              <c:numCache>
                <c:formatCode>mmm\-yy</c:formatCode>
                <c:ptCount val="20"/>
                <c:pt idx="0">
                  <c:v>42370</c:v>
                </c:pt>
              </c:numCache>
            </c:numRef>
          </c:cat>
          <c:val>
            <c:numRef>
              <c:f>'Optional Scheme Scores'!$G$26:$Z$26</c:f>
              <c:numCache>
                <c:formatCode>0</c:formatCode>
                <c:ptCount val="20"/>
                <c:pt idx="0">
                  <c:v>0</c:v>
                </c:pt>
              </c:numCache>
            </c:numRef>
          </c:val>
        </c:ser>
        <c:dLbls>
          <c:showLegendKey val="0"/>
          <c:showVal val="0"/>
          <c:showCatName val="0"/>
          <c:showSerName val="0"/>
          <c:showPercent val="0"/>
          <c:showBubbleSize val="0"/>
        </c:dLbls>
        <c:gapWidth val="150"/>
        <c:axId val="142797824"/>
        <c:axId val="142816000"/>
      </c:barChart>
      <c:dateAx>
        <c:axId val="142797824"/>
        <c:scaling>
          <c:orientation val="minMax"/>
        </c:scaling>
        <c:delete val="0"/>
        <c:axPos val="b"/>
        <c:numFmt formatCode="mmm\-yy" sourceLinked="1"/>
        <c:majorTickMark val="out"/>
        <c:minorTickMark val="none"/>
        <c:tickLblPos val="nextTo"/>
        <c:crossAx val="142816000"/>
        <c:crosses val="autoZero"/>
        <c:auto val="1"/>
        <c:lblOffset val="100"/>
        <c:baseTimeUnit val="months"/>
      </c:dateAx>
      <c:valAx>
        <c:axId val="142816000"/>
        <c:scaling>
          <c:orientation val="minMax"/>
        </c:scaling>
        <c:delete val="0"/>
        <c:axPos val="l"/>
        <c:majorGridlines/>
        <c:title>
          <c:tx>
            <c:rich>
              <a:bodyPr rot="-5400000" vert="horz"/>
              <a:lstStyle/>
              <a:p>
                <a:pPr>
                  <a:defRPr/>
                </a:pPr>
                <a:r>
                  <a:rPr lang="en-US"/>
                  <a:t>Percentage </a:t>
                </a:r>
                <a:r>
                  <a:rPr lang="en-US" baseline="0"/>
                  <a:t> - agreed days for CE's compared to submitted days for CE's</a:t>
                </a:r>
                <a:endParaRPr lang="en-US"/>
              </a:p>
            </c:rich>
          </c:tx>
          <c:overlay val="0"/>
        </c:title>
        <c:numFmt formatCode="0" sourceLinked="1"/>
        <c:majorTickMark val="out"/>
        <c:minorTickMark val="none"/>
        <c:tickLblPos val="nextTo"/>
        <c:crossAx val="142797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aseline="0"/>
              <a:t>7.2 Learning and development targets achieved</a:t>
            </a:r>
            <a:endParaRPr lang="en-GB"/>
          </a:p>
        </c:rich>
      </c:tx>
      <c:layout>
        <c:manualLayout>
          <c:xMode val="edge"/>
          <c:yMode val="edge"/>
          <c:x val="0.18046766904281281"/>
          <c:y val="2.4739087043276521E-2"/>
        </c:manualLayout>
      </c:layout>
      <c:overlay val="0"/>
    </c:title>
    <c:autoTitleDeleted val="0"/>
    <c:plotArea>
      <c:layout/>
      <c:barChart>
        <c:barDir val="col"/>
        <c:grouping val="clustered"/>
        <c:varyColors val="0"/>
        <c:ser>
          <c:idx val="0"/>
          <c:order val="0"/>
          <c:spPr>
            <a:solidFill>
              <a:srgbClr val="0070C0"/>
            </a:solidFill>
          </c:spPr>
          <c:invertIfNegative val="0"/>
          <c:cat>
            <c:numRef>
              <c:f>'Optional Scheme Scores'!$G$8:$Z$8</c:f>
              <c:numCache>
                <c:formatCode>mmm\-yy</c:formatCode>
                <c:ptCount val="20"/>
                <c:pt idx="0">
                  <c:v>42370</c:v>
                </c:pt>
              </c:numCache>
            </c:numRef>
          </c:cat>
          <c:val>
            <c:numRef>
              <c:f>'Optional Scheme Scores'!$G$30:$Z$30</c:f>
              <c:numCache>
                <c:formatCode>0</c:formatCode>
                <c:ptCount val="20"/>
                <c:pt idx="0">
                  <c:v>0</c:v>
                </c:pt>
              </c:numCache>
            </c:numRef>
          </c:val>
        </c:ser>
        <c:dLbls>
          <c:showLegendKey val="0"/>
          <c:showVal val="0"/>
          <c:showCatName val="0"/>
          <c:showSerName val="0"/>
          <c:showPercent val="0"/>
          <c:showBubbleSize val="0"/>
        </c:dLbls>
        <c:gapWidth val="150"/>
        <c:axId val="142848768"/>
        <c:axId val="142850304"/>
      </c:barChart>
      <c:dateAx>
        <c:axId val="142848768"/>
        <c:scaling>
          <c:orientation val="minMax"/>
        </c:scaling>
        <c:delete val="0"/>
        <c:axPos val="b"/>
        <c:numFmt formatCode="mmm\-yy" sourceLinked="1"/>
        <c:majorTickMark val="out"/>
        <c:minorTickMark val="none"/>
        <c:tickLblPos val="nextTo"/>
        <c:crossAx val="142850304"/>
        <c:crosses val="autoZero"/>
        <c:auto val="1"/>
        <c:lblOffset val="100"/>
        <c:baseTimeUnit val="months"/>
      </c:dateAx>
      <c:valAx>
        <c:axId val="142850304"/>
        <c:scaling>
          <c:orientation val="minMax"/>
        </c:scaling>
        <c:delete val="0"/>
        <c:axPos val="l"/>
        <c:majorGridlines/>
        <c:title>
          <c:tx>
            <c:rich>
              <a:bodyPr rot="-5400000" vert="horz"/>
              <a:lstStyle/>
              <a:p>
                <a:pPr>
                  <a:defRPr/>
                </a:pPr>
                <a:r>
                  <a:rPr lang="en-US"/>
                  <a:t>Programme of targets achieved</a:t>
                </a:r>
                <a:r>
                  <a:rPr lang="en-US" baseline="0"/>
                  <a:t> compared to predicted</a:t>
                </a:r>
                <a:endParaRPr lang="en-US"/>
              </a:p>
            </c:rich>
          </c:tx>
          <c:overlay val="0"/>
        </c:title>
        <c:numFmt formatCode="0" sourceLinked="1"/>
        <c:majorTickMark val="out"/>
        <c:minorTickMark val="none"/>
        <c:tickLblPos val="nextTo"/>
        <c:crossAx val="142848768"/>
        <c:crosses val="autoZero"/>
        <c:crossBetween val="between"/>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aseline="0"/>
              <a:t>8.2 Community satisfaction with construction of works</a:t>
            </a:r>
            <a:endParaRPr lang="en-GB"/>
          </a:p>
        </c:rich>
      </c:tx>
      <c:overlay val="0"/>
    </c:title>
    <c:autoTitleDeleted val="0"/>
    <c:plotArea>
      <c:layout/>
      <c:barChart>
        <c:barDir val="col"/>
        <c:grouping val="clustered"/>
        <c:varyColors val="0"/>
        <c:ser>
          <c:idx val="0"/>
          <c:order val="0"/>
          <c:spPr>
            <a:solidFill>
              <a:srgbClr val="7030A0"/>
            </a:solidFill>
          </c:spPr>
          <c:invertIfNegative val="0"/>
          <c:cat>
            <c:numRef>
              <c:f>'Optional Scheme Scores'!$G$8:$Z$8</c:f>
              <c:numCache>
                <c:formatCode>mmm\-yy</c:formatCode>
                <c:ptCount val="20"/>
                <c:pt idx="0">
                  <c:v>42370</c:v>
                </c:pt>
              </c:numCache>
            </c:numRef>
          </c:cat>
          <c:val>
            <c:numRef>
              <c:f>'Optional Scheme Scores'!$G$32:$Z$32</c:f>
              <c:numCache>
                <c:formatCode>0</c:formatCode>
                <c:ptCount val="20"/>
                <c:pt idx="0">
                  <c:v>0</c:v>
                </c:pt>
              </c:numCache>
            </c:numRef>
          </c:val>
        </c:ser>
        <c:dLbls>
          <c:showLegendKey val="0"/>
          <c:showVal val="0"/>
          <c:showCatName val="0"/>
          <c:showSerName val="0"/>
          <c:showPercent val="0"/>
          <c:showBubbleSize val="0"/>
        </c:dLbls>
        <c:gapWidth val="150"/>
        <c:axId val="142866688"/>
        <c:axId val="142872576"/>
      </c:barChart>
      <c:dateAx>
        <c:axId val="142866688"/>
        <c:scaling>
          <c:orientation val="minMax"/>
        </c:scaling>
        <c:delete val="0"/>
        <c:axPos val="b"/>
        <c:numFmt formatCode="mmm\-yy" sourceLinked="1"/>
        <c:majorTickMark val="out"/>
        <c:minorTickMark val="none"/>
        <c:tickLblPos val="nextTo"/>
        <c:crossAx val="142872576"/>
        <c:crosses val="autoZero"/>
        <c:auto val="1"/>
        <c:lblOffset val="100"/>
        <c:baseTimeUnit val="months"/>
      </c:dateAx>
      <c:valAx>
        <c:axId val="142872576"/>
        <c:scaling>
          <c:orientation val="minMax"/>
        </c:scaling>
        <c:delete val="0"/>
        <c:axPos val="l"/>
        <c:majorGridlines/>
        <c:title>
          <c:tx>
            <c:rich>
              <a:bodyPr rot="-5400000" vert="horz"/>
              <a:lstStyle/>
              <a:p>
                <a:pPr>
                  <a:defRPr/>
                </a:pPr>
                <a:r>
                  <a:rPr lang="en-US"/>
                  <a:t>Percentage satisfaction</a:t>
                </a:r>
                <a:r>
                  <a:rPr lang="en-US" baseline="0"/>
                  <a:t> with construction of works</a:t>
                </a:r>
                <a:endParaRPr lang="en-US"/>
              </a:p>
            </c:rich>
          </c:tx>
          <c:layout>
            <c:manualLayout>
              <c:xMode val="edge"/>
              <c:yMode val="edge"/>
              <c:x val="2.3655909972752524E-2"/>
              <c:y val="0.14040470808851269"/>
            </c:manualLayout>
          </c:layout>
          <c:overlay val="0"/>
        </c:title>
        <c:numFmt formatCode="0" sourceLinked="1"/>
        <c:majorTickMark val="out"/>
        <c:minorTickMark val="none"/>
        <c:tickLblPos val="nextTo"/>
        <c:crossAx val="142866688"/>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aseline="0"/>
              <a:t>8.3 Customer Enquiry response</a:t>
            </a:r>
            <a:endParaRPr lang="en-GB"/>
          </a:p>
        </c:rich>
      </c:tx>
      <c:layout>
        <c:manualLayout>
          <c:xMode val="edge"/>
          <c:yMode val="edge"/>
          <c:x val="0.25143539896107042"/>
          <c:y val="3.7108630564914778E-2"/>
        </c:manualLayout>
      </c:layout>
      <c:overlay val="0"/>
    </c:title>
    <c:autoTitleDeleted val="0"/>
    <c:plotArea>
      <c:layout/>
      <c:barChart>
        <c:barDir val="col"/>
        <c:grouping val="clustered"/>
        <c:varyColors val="0"/>
        <c:ser>
          <c:idx val="0"/>
          <c:order val="0"/>
          <c:spPr>
            <a:solidFill>
              <a:srgbClr val="7030A0"/>
            </a:solidFill>
          </c:spPr>
          <c:invertIfNegative val="0"/>
          <c:cat>
            <c:numRef>
              <c:f>'Optional Scheme Scores'!$G$8:$Z$8</c:f>
              <c:numCache>
                <c:formatCode>mmm\-yy</c:formatCode>
                <c:ptCount val="20"/>
                <c:pt idx="0">
                  <c:v>42370</c:v>
                </c:pt>
              </c:numCache>
            </c:numRef>
          </c:cat>
          <c:val>
            <c:numRef>
              <c:f>'Optional Scheme Scores'!$G$33:$Z$33</c:f>
              <c:numCache>
                <c:formatCode>0</c:formatCode>
                <c:ptCount val="20"/>
                <c:pt idx="0">
                  <c:v>0</c:v>
                </c:pt>
              </c:numCache>
            </c:numRef>
          </c:val>
        </c:ser>
        <c:dLbls>
          <c:showLegendKey val="0"/>
          <c:showVal val="0"/>
          <c:showCatName val="0"/>
          <c:showSerName val="0"/>
          <c:showPercent val="0"/>
          <c:showBubbleSize val="0"/>
        </c:dLbls>
        <c:gapWidth val="150"/>
        <c:axId val="142913536"/>
        <c:axId val="142915072"/>
      </c:barChart>
      <c:dateAx>
        <c:axId val="142913536"/>
        <c:scaling>
          <c:orientation val="minMax"/>
        </c:scaling>
        <c:delete val="0"/>
        <c:axPos val="b"/>
        <c:numFmt formatCode="mmm\-yy" sourceLinked="1"/>
        <c:majorTickMark val="out"/>
        <c:minorTickMark val="none"/>
        <c:tickLblPos val="nextTo"/>
        <c:crossAx val="142915072"/>
        <c:crosses val="autoZero"/>
        <c:auto val="1"/>
        <c:lblOffset val="100"/>
        <c:baseTimeUnit val="months"/>
      </c:dateAx>
      <c:valAx>
        <c:axId val="142915072"/>
        <c:scaling>
          <c:orientation val="minMax"/>
        </c:scaling>
        <c:delete val="0"/>
        <c:axPos val="l"/>
        <c:majorGridlines/>
        <c:title>
          <c:tx>
            <c:rich>
              <a:bodyPr rot="-5400000" vert="horz"/>
              <a:lstStyle/>
              <a:p>
                <a:pPr>
                  <a:defRPr/>
                </a:pPr>
                <a:r>
                  <a:rPr lang="en-US"/>
                  <a:t>Percentage responded to right first time within target period</a:t>
                </a:r>
              </a:p>
            </c:rich>
          </c:tx>
          <c:overlay val="0"/>
        </c:title>
        <c:numFmt formatCode="0" sourceLinked="1"/>
        <c:majorTickMark val="out"/>
        <c:minorTickMark val="none"/>
        <c:tickLblPos val="nextTo"/>
        <c:crossAx val="142913536"/>
        <c:crosses val="autoZero"/>
        <c:crossBetween val="between"/>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aseline="0"/>
              <a:t>8.4 Engagement with Communications Plan</a:t>
            </a:r>
            <a:endParaRPr lang="en-GB"/>
          </a:p>
        </c:rich>
      </c:tx>
      <c:overlay val="0"/>
    </c:title>
    <c:autoTitleDeleted val="0"/>
    <c:plotArea>
      <c:layout/>
      <c:barChart>
        <c:barDir val="col"/>
        <c:grouping val="clustered"/>
        <c:varyColors val="0"/>
        <c:ser>
          <c:idx val="0"/>
          <c:order val="0"/>
          <c:spPr>
            <a:solidFill>
              <a:srgbClr val="7030A0"/>
            </a:solidFill>
          </c:spPr>
          <c:invertIfNegative val="0"/>
          <c:cat>
            <c:numRef>
              <c:f>'Optional Scheme Scores'!$G$8:$Z$8</c:f>
              <c:numCache>
                <c:formatCode>mmm\-yy</c:formatCode>
                <c:ptCount val="20"/>
                <c:pt idx="0">
                  <c:v>42370</c:v>
                </c:pt>
              </c:numCache>
            </c:numRef>
          </c:cat>
          <c:val>
            <c:numRef>
              <c:f>'Optional Scheme Scores'!$G$34:$Z$34</c:f>
              <c:numCache>
                <c:formatCode>0</c:formatCode>
                <c:ptCount val="20"/>
                <c:pt idx="0">
                  <c:v>0</c:v>
                </c:pt>
              </c:numCache>
            </c:numRef>
          </c:val>
        </c:ser>
        <c:dLbls>
          <c:showLegendKey val="0"/>
          <c:showVal val="0"/>
          <c:showCatName val="0"/>
          <c:showSerName val="0"/>
          <c:showPercent val="0"/>
          <c:showBubbleSize val="0"/>
        </c:dLbls>
        <c:gapWidth val="150"/>
        <c:axId val="143005568"/>
        <c:axId val="143007104"/>
      </c:barChart>
      <c:dateAx>
        <c:axId val="143005568"/>
        <c:scaling>
          <c:orientation val="minMax"/>
        </c:scaling>
        <c:delete val="0"/>
        <c:axPos val="b"/>
        <c:numFmt formatCode="mmm\-yy" sourceLinked="1"/>
        <c:majorTickMark val="out"/>
        <c:minorTickMark val="none"/>
        <c:tickLblPos val="nextTo"/>
        <c:crossAx val="143007104"/>
        <c:crosses val="autoZero"/>
        <c:auto val="1"/>
        <c:lblOffset val="100"/>
        <c:baseTimeUnit val="months"/>
      </c:dateAx>
      <c:valAx>
        <c:axId val="143007104"/>
        <c:scaling>
          <c:orientation val="minMax"/>
        </c:scaling>
        <c:delete val="0"/>
        <c:axPos val="l"/>
        <c:majorGridlines/>
        <c:title>
          <c:tx>
            <c:rich>
              <a:bodyPr rot="-5400000" vert="horz"/>
              <a:lstStyle/>
              <a:p>
                <a:pPr>
                  <a:defRPr/>
                </a:pPr>
                <a:r>
                  <a:rPr lang="en-US"/>
                  <a:t>Satisfaction</a:t>
                </a:r>
              </a:p>
            </c:rich>
          </c:tx>
          <c:layout>
            <c:manualLayout>
              <c:xMode val="edge"/>
              <c:yMode val="edge"/>
              <c:x val="2.7956984513252982E-2"/>
              <c:y val="0.44552011495558974"/>
            </c:manualLayout>
          </c:layout>
          <c:overlay val="0"/>
        </c:title>
        <c:numFmt formatCode="0" sourceLinked="1"/>
        <c:majorTickMark val="out"/>
        <c:minorTickMark val="none"/>
        <c:tickLblPos val="nextTo"/>
        <c:crossAx val="143005568"/>
        <c:crosses val="autoZero"/>
        <c:crossBetween val="between"/>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aseline="0"/>
              <a:t>8.4 Communication Plan Targets met</a:t>
            </a:r>
            <a:endParaRPr lang="en-GB"/>
          </a:p>
        </c:rich>
      </c:tx>
      <c:layout>
        <c:manualLayout>
          <c:xMode val="edge"/>
          <c:yMode val="edge"/>
          <c:x val="0.25143539896107042"/>
          <c:y val="3.7108630564914778E-2"/>
        </c:manualLayout>
      </c:layout>
      <c:overlay val="0"/>
    </c:title>
    <c:autoTitleDeleted val="0"/>
    <c:plotArea>
      <c:layout/>
      <c:barChart>
        <c:barDir val="col"/>
        <c:grouping val="clustered"/>
        <c:varyColors val="0"/>
        <c:ser>
          <c:idx val="0"/>
          <c:order val="0"/>
          <c:spPr>
            <a:solidFill>
              <a:srgbClr val="7030A0"/>
            </a:solidFill>
          </c:spPr>
          <c:invertIfNegative val="0"/>
          <c:cat>
            <c:numRef>
              <c:f>'Optional Scheme Scores'!$G$8:$Z$8</c:f>
              <c:numCache>
                <c:formatCode>mmm\-yy</c:formatCode>
                <c:ptCount val="20"/>
                <c:pt idx="0">
                  <c:v>42370</c:v>
                </c:pt>
              </c:numCache>
            </c:numRef>
          </c:cat>
          <c:val>
            <c:numRef>
              <c:f>'Optional Scheme Scores'!$G$35:$Z$35</c:f>
              <c:numCache>
                <c:formatCode>0</c:formatCode>
                <c:ptCount val="20"/>
                <c:pt idx="0">
                  <c:v>0</c:v>
                </c:pt>
              </c:numCache>
            </c:numRef>
          </c:val>
        </c:ser>
        <c:dLbls>
          <c:showLegendKey val="0"/>
          <c:showVal val="0"/>
          <c:showCatName val="0"/>
          <c:showSerName val="0"/>
          <c:showPercent val="0"/>
          <c:showBubbleSize val="0"/>
        </c:dLbls>
        <c:gapWidth val="150"/>
        <c:axId val="143019392"/>
        <c:axId val="143041664"/>
      </c:barChart>
      <c:dateAx>
        <c:axId val="143019392"/>
        <c:scaling>
          <c:orientation val="minMax"/>
        </c:scaling>
        <c:delete val="0"/>
        <c:axPos val="b"/>
        <c:numFmt formatCode="mmm\-yy" sourceLinked="1"/>
        <c:majorTickMark val="out"/>
        <c:minorTickMark val="none"/>
        <c:tickLblPos val="nextTo"/>
        <c:crossAx val="143041664"/>
        <c:crosses val="autoZero"/>
        <c:auto val="1"/>
        <c:lblOffset val="100"/>
        <c:baseTimeUnit val="months"/>
      </c:dateAx>
      <c:valAx>
        <c:axId val="143041664"/>
        <c:scaling>
          <c:orientation val="minMax"/>
        </c:scaling>
        <c:delete val="0"/>
        <c:axPos val="l"/>
        <c:majorGridlines/>
        <c:title>
          <c:tx>
            <c:rich>
              <a:bodyPr rot="-5400000" vert="horz"/>
              <a:lstStyle/>
              <a:p>
                <a:pPr>
                  <a:defRPr/>
                </a:pPr>
                <a:r>
                  <a:rPr lang="en-US"/>
                  <a:t>Percentage of targets in plan</a:t>
                </a:r>
                <a:r>
                  <a:rPr lang="en-US" baseline="0"/>
                  <a:t> met</a:t>
                </a:r>
                <a:endParaRPr lang="en-US"/>
              </a:p>
            </c:rich>
          </c:tx>
          <c:overlay val="0"/>
        </c:title>
        <c:numFmt formatCode="0" sourceLinked="1"/>
        <c:majorTickMark val="out"/>
        <c:minorTickMark val="none"/>
        <c:tickLblPos val="nextTo"/>
        <c:crossAx val="143019392"/>
        <c:crosses val="autoZero"/>
        <c:crossBetween val="between"/>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baseline="0"/>
              <a:t>10.2 Environment for Innovation</a:t>
            </a:r>
            <a:endParaRPr lang="en-GB"/>
          </a:p>
        </c:rich>
      </c:tx>
      <c:overlay val="0"/>
    </c:title>
    <c:autoTitleDeleted val="0"/>
    <c:plotArea>
      <c:layout/>
      <c:barChart>
        <c:barDir val="col"/>
        <c:grouping val="clustered"/>
        <c:varyColors val="0"/>
        <c:ser>
          <c:idx val="0"/>
          <c:order val="0"/>
          <c:spPr>
            <a:solidFill>
              <a:schemeClr val="accent2">
                <a:lumMod val="60000"/>
                <a:lumOff val="40000"/>
              </a:schemeClr>
            </a:solidFill>
          </c:spPr>
          <c:invertIfNegative val="0"/>
          <c:cat>
            <c:numRef>
              <c:f>'Optional Scheme Scores'!$G$8:$Z$8</c:f>
              <c:numCache>
                <c:formatCode>mmm\-yy</c:formatCode>
                <c:ptCount val="20"/>
                <c:pt idx="0">
                  <c:v>42370</c:v>
                </c:pt>
              </c:numCache>
            </c:numRef>
          </c:cat>
          <c:val>
            <c:numRef>
              <c:f>'Optional Scheme Scores'!$G$39:$Z$39</c:f>
              <c:numCache>
                <c:formatCode>0</c:formatCode>
                <c:ptCount val="20"/>
                <c:pt idx="0">
                  <c:v>0</c:v>
                </c:pt>
              </c:numCache>
            </c:numRef>
          </c:val>
        </c:ser>
        <c:dLbls>
          <c:showLegendKey val="0"/>
          <c:showVal val="0"/>
          <c:showCatName val="0"/>
          <c:showSerName val="0"/>
          <c:showPercent val="0"/>
          <c:showBubbleSize val="0"/>
        </c:dLbls>
        <c:gapWidth val="150"/>
        <c:axId val="143078528"/>
        <c:axId val="143080064"/>
      </c:barChart>
      <c:dateAx>
        <c:axId val="143078528"/>
        <c:scaling>
          <c:orientation val="minMax"/>
        </c:scaling>
        <c:delete val="0"/>
        <c:axPos val="b"/>
        <c:numFmt formatCode="mmm\-yy" sourceLinked="1"/>
        <c:majorTickMark val="out"/>
        <c:minorTickMark val="none"/>
        <c:tickLblPos val="nextTo"/>
        <c:crossAx val="143080064"/>
        <c:crosses val="autoZero"/>
        <c:auto val="1"/>
        <c:lblOffset val="100"/>
        <c:baseTimeUnit val="months"/>
      </c:dateAx>
      <c:valAx>
        <c:axId val="143080064"/>
        <c:scaling>
          <c:orientation val="minMax"/>
        </c:scaling>
        <c:delete val="0"/>
        <c:axPos val="l"/>
        <c:majorGridlines/>
        <c:title>
          <c:tx>
            <c:rich>
              <a:bodyPr rot="-5400000" vert="horz"/>
              <a:lstStyle/>
              <a:p>
                <a:pPr>
                  <a:defRPr/>
                </a:pPr>
                <a:r>
                  <a:rPr lang="en-US"/>
                  <a:t>Satisfaction</a:t>
                </a:r>
              </a:p>
            </c:rich>
          </c:tx>
          <c:layout>
            <c:manualLayout>
              <c:xMode val="edge"/>
              <c:yMode val="edge"/>
              <c:x val="2.7956984513252982E-2"/>
              <c:y val="0.44552011495558974"/>
            </c:manualLayout>
          </c:layout>
          <c:overlay val="0"/>
        </c:title>
        <c:numFmt formatCode="0" sourceLinked="1"/>
        <c:majorTickMark val="out"/>
        <c:minorTickMark val="none"/>
        <c:tickLblPos val="nextTo"/>
        <c:crossAx val="143078528"/>
        <c:crosses val="autoZero"/>
        <c:crossBetween val="between"/>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3.3</a:t>
            </a:r>
            <a:r>
              <a:rPr lang="en-GB" baseline="0"/>
              <a:t> No of NCR's per £100k</a:t>
            </a:r>
            <a:endParaRPr lang="en-GB"/>
          </a:p>
        </c:rich>
      </c:tx>
      <c:overlay val="0"/>
    </c:title>
    <c:autoTitleDeleted val="0"/>
    <c:plotArea>
      <c:layout/>
      <c:barChart>
        <c:barDir val="col"/>
        <c:grouping val="clustered"/>
        <c:varyColors val="0"/>
        <c:ser>
          <c:idx val="0"/>
          <c:order val="0"/>
          <c:spPr>
            <a:solidFill>
              <a:srgbClr val="FFFF00"/>
            </a:solidFill>
          </c:spPr>
          <c:invertIfNegative val="0"/>
          <c:cat>
            <c:numRef>
              <c:f>'Optional Scheme Scores'!$G$8:$Z$8</c:f>
              <c:numCache>
                <c:formatCode>mmm\-yy</c:formatCode>
                <c:ptCount val="20"/>
                <c:pt idx="0">
                  <c:v>42370</c:v>
                </c:pt>
              </c:numCache>
            </c:numRef>
          </c:cat>
          <c:val>
            <c:numRef>
              <c:f>'Optional Scheme Scores'!$G$16:$Z$16</c:f>
              <c:numCache>
                <c:formatCode>0</c:formatCode>
                <c:ptCount val="20"/>
                <c:pt idx="0">
                  <c:v>0</c:v>
                </c:pt>
              </c:numCache>
            </c:numRef>
          </c:val>
        </c:ser>
        <c:dLbls>
          <c:showLegendKey val="0"/>
          <c:showVal val="0"/>
          <c:showCatName val="0"/>
          <c:showSerName val="0"/>
          <c:showPercent val="0"/>
          <c:showBubbleSize val="0"/>
        </c:dLbls>
        <c:gapWidth val="150"/>
        <c:axId val="143100544"/>
        <c:axId val="143110528"/>
      </c:barChart>
      <c:dateAx>
        <c:axId val="143100544"/>
        <c:scaling>
          <c:orientation val="minMax"/>
        </c:scaling>
        <c:delete val="0"/>
        <c:axPos val="b"/>
        <c:numFmt formatCode="mmm\-yy" sourceLinked="1"/>
        <c:majorTickMark val="out"/>
        <c:minorTickMark val="none"/>
        <c:tickLblPos val="nextTo"/>
        <c:crossAx val="143110528"/>
        <c:crosses val="autoZero"/>
        <c:auto val="1"/>
        <c:lblOffset val="100"/>
        <c:baseTimeUnit val="months"/>
      </c:dateAx>
      <c:valAx>
        <c:axId val="143110528"/>
        <c:scaling>
          <c:orientation val="minMax"/>
        </c:scaling>
        <c:delete val="0"/>
        <c:axPos val="l"/>
        <c:majorGridlines/>
        <c:title>
          <c:tx>
            <c:rich>
              <a:bodyPr rot="-5400000" vert="horz"/>
              <a:lstStyle/>
              <a:p>
                <a:pPr>
                  <a:defRPr/>
                </a:pPr>
                <a:r>
                  <a:rPr lang="en-US"/>
                  <a:t>No of NCR's per £100k</a:t>
                </a:r>
              </a:p>
            </c:rich>
          </c:tx>
          <c:overlay val="0"/>
        </c:title>
        <c:numFmt formatCode="0" sourceLinked="1"/>
        <c:majorTickMark val="out"/>
        <c:minorTickMark val="none"/>
        <c:tickLblPos val="nextTo"/>
        <c:crossAx val="143100544"/>
        <c:crosses val="autoZero"/>
        <c:crossBetween val="between"/>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3.4</a:t>
            </a:r>
            <a:r>
              <a:rPr lang="en-GB" baseline="0"/>
              <a:t> Percentage of NCR closed out in agreed period </a:t>
            </a:r>
            <a:endParaRPr lang="en-GB"/>
          </a:p>
        </c:rich>
      </c:tx>
      <c:overlay val="0"/>
    </c:title>
    <c:autoTitleDeleted val="0"/>
    <c:plotArea>
      <c:layout/>
      <c:barChart>
        <c:barDir val="col"/>
        <c:grouping val="clustered"/>
        <c:varyColors val="0"/>
        <c:ser>
          <c:idx val="0"/>
          <c:order val="0"/>
          <c:spPr>
            <a:solidFill>
              <a:srgbClr val="FFFF00"/>
            </a:solidFill>
          </c:spPr>
          <c:invertIfNegative val="0"/>
          <c:cat>
            <c:numRef>
              <c:f>'Optional Scheme Scores'!$G$8:$Z$8</c:f>
              <c:numCache>
                <c:formatCode>mmm\-yy</c:formatCode>
                <c:ptCount val="20"/>
                <c:pt idx="0">
                  <c:v>42370</c:v>
                </c:pt>
              </c:numCache>
            </c:numRef>
          </c:cat>
          <c:val>
            <c:numRef>
              <c:f>'Optional Scheme Scores'!$G$17:$Z$17</c:f>
              <c:numCache>
                <c:formatCode>0</c:formatCode>
                <c:ptCount val="20"/>
                <c:pt idx="0">
                  <c:v>0</c:v>
                </c:pt>
              </c:numCache>
            </c:numRef>
          </c:val>
        </c:ser>
        <c:dLbls>
          <c:showLegendKey val="0"/>
          <c:showVal val="0"/>
          <c:showCatName val="0"/>
          <c:showSerName val="0"/>
          <c:showPercent val="0"/>
          <c:showBubbleSize val="0"/>
        </c:dLbls>
        <c:gapWidth val="150"/>
        <c:axId val="143196544"/>
        <c:axId val="143198080"/>
      </c:barChart>
      <c:dateAx>
        <c:axId val="143196544"/>
        <c:scaling>
          <c:orientation val="minMax"/>
        </c:scaling>
        <c:delete val="0"/>
        <c:axPos val="b"/>
        <c:numFmt formatCode="mmm\-yy" sourceLinked="1"/>
        <c:majorTickMark val="out"/>
        <c:minorTickMark val="none"/>
        <c:tickLblPos val="nextTo"/>
        <c:crossAx val="143198080"/>
        <c:crosses val="autoZero"/>
        <c:auto val="1"/>
        <c:lblOffset val="100"/>
        <c:baseTimeUnit val="months"/>
      </c:dateAx>
      <c:valAx>
        <c:axId val="143198080"/>
        <c:scaling>
          <c:orientation val="minMax"/>
        </c:scaling>
        <c:delete val="0"/>
        <c:axPos val="l"/>
        <c:majorGridlines/>
        <c:title>
          <c:tx>
            <c:rich>
              <a:bodyPr rot="-5400000" vert="horz"/>
              <a:lstStyle/>
              <a:p>
                <a:pPr>
                  <a:defRPr/>
                </a:pPr>
                <a:r>
                  <a:rPr lang="en-US"/>
                  <a:t>Percentage of</a:t>
                </a:r>
                <a:r>
                  <a:rPr lang="en-US" baseline="0"/>
                  <a:t> NCR's colsed out in agreed period</a:t>
                </a:r>
                <a:endParaRPr lang="en-US"/>
              </a:p>
            </c:rich>
          </c:tx>
          <c:overlay val="0"/>
        </c:title>
        <c:numFmt formatCode="0" sourceLinked="1"/>
        <c:majorTickMark val="out"/>
        <c:minorTickMark val="none"/>
        <c:tickLblPos val="nextTo"/>
        <c:crossAx val="14319654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KPI 03 Right First Time</a:t>
            </a:r>
          </a:p>
        </c:rich>
      </c:tx>
      <c:overlay val="1"/>
    </c:title>
    <c:autoTitleDeleted val="0"/>
    <c:plotArea>
      <c:layout>
        <c:manualLayout>
          <c:layoutTarget val="inner"/>
          <c:xMode val="edge"/>
          <c:yMode val="edge"/>
          <c:x val="0.10110956879220051"/>
          <c:y val="0.22929130519491303"/>
          <c:w val="0.62347087269317536"/>
          <c:h val="0.49062596406218456"/>
        </c:manualLayout>
      </c:layout>
      <c:barChart>
        <c:barDir val="col"/>
        <c:grouping val="clustered"/>
        <c:varyColors val="0"/>
        <c:ser>
          <c:idx val="0"/>
          <c:order val="0"/>
          <c:tx>
            <c:v>MHA Score</c:v>
          </c:tx>
          <c:spPr>
            <a:solidFill>
              <a:srgbClr val="FFFF00"/>
            </a:solidFill>
          </c:spPr>
          <c:invertIfNegative val="0"/>
          <c:cat>
            <c:numRef>
              <c:f>'Scheme Scores'!$G$8:$AB$8</c:f>
              <c:numCache>
                <c:formatCode>mmm\-yy</c:formatCode>
                <c:ptCount val="22"/>
                <c:pt idx="0">
                  <c:v>0</c:v>
                </c:pt>
              </c:numCache>
            </c:numRef>
          </c:cat>
          <c:val>
            <c:numRef>
              <c:f>'Scheme Scores'!$G$14:$AB$14</c:f>
              <c:numCache>
                <c:formatCode>0</c:formatCode>
                <c:ptCount val="22"/>
                <c:pt idx="0">
                  <c:v>0</c:v>
                </c:pt>
              </c:numCache>
            </c:numRef>
          </c:val>
        </c:ser>
        <c:dLbls>
          <c:showLegendKey val="0"/>
          <c:showVal val="0"/>
          <c:showCatName val="0"/>
          <c:showSerName val="0"/>
          <c:showPercent val="0"/>
          <c:showBubbleSize val="0"/>
        </c:dLbls>
        <c:gapWidth val="150"/>
        <c:axId val="140101120"/>
        <c:axId val="140103040"/>
      </c:barChart>
      <c:lineChart>
        <c:grouping val="standard"/>
        <c:varyColors val="0"/>
        <c:ser>
          <c:idx val="1"/>
          <c:order val="1"/>
          <c:tx>
            <c:v>MHA Multiplier</c:v>
          </c:tx>
          <c:spPr>
            <a:ln>
              <a:solidFill>
                <a:schemeClr val="accent1"/>
              </a:solidFill>
            </a:ln>
          </c:spPr>
          <c:marker>
            <c:spPr>
              <a:solidFill>
                <a:schemeClr val="accent1"/>
              </a:solidFill>
              <a:ln>
                <a:solidFill>
                  <a:schemeClr val="accent1"/>
                </a:solidFill>
              </a:ln>
            </c:spPr>
          </c:marker>
          <c:cat>
            <c:numRef>
              <c:f>'Scheme Scores'!$G$8:$AB$8</c:f>
              <c:numCache>
                <c:formatCode>mmm\-yy</c:formatCode>
                <c:ptCount val="22"/>
                <c:pt idx="0">
                  <c:v>0</c:v>
                </c:pt>
              </c:numCache>
            </c:numRef>
          </c:cat>
          <c:val>
            <c:numRef>
              <c:f>'Scheme Scores'!$G$39:$AB$39</c:f>
              <c:numCache>
                <c:formatCode>0.00</c:formatCode>
                <c:ptCount val="22"/>
                <c:pt idx="0">
                  <c:v>0.5</c:v>
                </c:pt>
              </c:numCache>
            </c:numRef>
          </c:val>
          <c:smooth val="0"/>
        </c:ser>
        <c:dLbls>
          <c:showLegendKey val="0"/>
          <c:showVal val="0"/>
          <c:showCatName val="0"/>
          <c:showSerName val="0"/>
          <c:showPercent val="0"/>
          <c:showBubbleSize val="0"/>
        </c:dLbls>
        <c:marker val="1"/>
        <c:smooth val="0"/>
        <c:axId val="140111232"/>
        <c:axId val="140109312"/>
      </c:lineChart>
      <c:dateAx>
        <c:axId val="140101120"/>
        <c:scaling>
          <c:orientation val="minMax"/>
        </c:scaling>
        <c:delete val="0"/>
        <c:axPos val="b"/>
        <c:numFmt formatCode="mmm\-yy" sourceLinked="1"/>
        <c:majorTickMark val="out"/>
        <c:minorTickMark val="none"/>
        <c:tickLblPos val="nextTo"/>
        <c:crossAx val="140103040"/>
        <c:crosses val="autoZero"/>
        <c:auto val="1"/>
        <c:lblOffset val="100"/>
        <c:baseTimeUnit val="months"/>
      </c:dateAx>
      <c:valAx>
        <c:axId val="140103040"/>
        <c:scaling>
          <c:orientation val="minMax"/>
          <c:max val="10"/>
          <c:min val="0"/>
        </c:scaling>
        <c:delete val="0"/>
        <c:axPos val="l"/>
        <c:majorGridlines/>
        <c:title>
          <c:tx>
            <c:rich>
              <a:bodyPr rot="-5400000" vert="horz"/>
              <a:lstStyle/>
              <a:p>
                <a:pPr>
                  <a:defRPr/>
                </a:pPr>
                <a:r>
                  <a:rPr lang="en-US"/>
                  <a:t>MHA SCore</a:t>
                </a:r>
              </a:p>
            </c:rich>
          </c:tx>
          <c:overlay val="0"/>
        </c:title>
        <c:numFmt formatCode="0" sourceLinked="1"/>
        <c:majorTickMark val="out"/>
        <c:minorTickMark val="none"/>
        <c:tickLblPos val="nextTo"/>
        <c:crossAx val="140101120"/>
        <c:crosses val="autoZero"/>
        <c:crossBetween val="between"/>
        <c:majorUnit val="1"/>
      </c:valAx>
      <c:valAx>
        <c:axId val="140109312"/>
        <c:scaling>
          <c:orientation val="minMax"/>
          <c:max val="1.1000000000000001"/>
          <c:min val="0"/>
        </c:scaling>
        <c:delete val="0"/>
        <c:axPos val="r"/>
        <c:title>
          <c:tx>
            <c:rich>
              <a:bodyPr rot="-5400000" vert="horz"/>
              <a:lstStyle/>
              <a:p>
                <a:pPr>
                  <a:defRPr/>
                </a:pPr>
                <a:r>
                  <a:rPr lang="en-US"/>
                  <a:t>MHA Multiplier</a:t>
                </a:r>
              </a:p>
            </c:rich>
          </c:tx>
          <c:overlay val="0"/>
        </c:title>
        <c:numFmt formatCode="0.00" sourceLinked="1"/>
        <c:majorTickMark val="out"/>
        <c:minorTickMark val="none"/>
        <c:tickLblPos val="nextTo"/>
        <c:crossAx val="140111232"/>
        <c:crosses val="max"/>
        <c:crossBetween val="between"/>
      </c:valAx>
      <c:dateAx>
        <c:axId val="140111232"/>
        <c:scaling>
          <c:orientation val="minMax"/>
        </c:scaling>
        <c:delete val="1"/>
        <c:axPos val="b"/>
        <c:numFmt formatCode="mmm\-yy" sourceLinked="1"/>
        <c:majorTickMark val="out"/>
        <c:minorTickMark val="none"/>
        <c:tickLblPos val="nextTo"/>
        <c:crossAx val="140109312"/>
        <c:crosses val="autoZero"/>
        <c:auto val="1"/>
        <c:lblOffset val="100"/>
        <c:baseTimeUnit val="days"/>
        <c:majorUnit val="1"/>
        <c:minorUnit val="1"/>
      </c:dateAx>
    </c:plotArea>
    <c:legend>
      <c:legendPos val="r"/>
      <c:layout>
        <c:manualLayout>
          <c:xMode val="edge"/>
          <c:yMode val="edge"/>
          <c:x val="0.81719398009291266"/>
          <c:y val="0.66563101150817694"/>
          <c:w val="0.18280601990708736"/>
          <c:h val="0.30287213822380238"/>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KPI 04 Cost</a:t>
            </a:r>
            <a:r>
              <a:rPr lang="en-GB" baseline="0"/>
              <a:t> Management</a:t>
            </a:r>
            <a:endParaRPr lang="en-GB"/>
          </a:p>
        </c:rich>
      </c:tx>
      <c:overlay val="1"/>
    </c:title>
    <c:autoTitleDeleted val="0"/>
    <c:plotArea>
      <c:layout>
        <c:manualLayout>
          <c:layoutTarget val="inner"/>
          <c:xMode val="edge"/>
          <c:yMode val="edge"/>
          <c:x val="0.10110956879220051"/>
          <c:y val="0.22929130519491303"/>
          <c:w val="0.62347087269317536"/>
          <c:h val="0.49062596406218456"/>
        </c:manualLayout>
      </c:layout>
      <c:barChart>
        <c:barDir val="col"/>
        <c:grouping val="clustered"/>
        <c:varyColors val="0"/>
        <c:ser>
          <c:idx val="0"/>
          <c:order val="0"/>
          <c:tx>
            <c:v>MHA Score</c:v>
          </c:tx>
          <c:spPr>
            <a:solidFill>
              <a:srgbClr val="92D050"/>
            </a:solidFill>
          </c:spPr>
          <c:invertIfNegative val="0"/>
          <c:cat>
            <c:numRef>
              <c:f>'Scheme Scores'!$G$8:$AB$8</c:f>
              <c:numCache>
                <c:formatCode>mmm\-yy</c:formatCode>
                <c:ptCount val="22"/>
                <c:pt idx="0">
                  <c:v>0</c:v>
                </c:pt>
              </c:numCache>
            </c:numRef>
          </c:cat>
          <c:val>
            <c:numRef>
              <c:f>'Scheme Scores'!$G$16:$AB$16</c:f>
              <c:numCache>
                <c:formatCode>0</c:formatCode>
                <c:ptCount val="22"/>
                <c:pt idx="0">
                  <c:v>0</c:v>
                </c:pt>
              </c:numCache>
            </c:numRef>
          </c:val>
        </c:ser>
        <c:dLbls>
          <c:showLegendKey val="0"/>
          <c:showVal val="0"/>
          <c:showCatName val="0"/>
          <c:showSerName val="0"/>
          <c:showPercent val="0"/>
          <c:showBubbleSize val="0"/>
        </c:dLbls>
        <c:gapWidth val="150"/>
        <c:axId val="127575168"/>
        <c:axId val="127577088"/>
      </c:barChart>
      <c:lineChart>
        <c:grouping val="standard"/>
        <c:varyColors val="0"/>
        <c:ser>
          <c:idx val="1"/>
          <c:order val="1"/>
          <c:tx>
            <c:v>MHA Multiplier</c:v>
          </c:tx>
          <c:spPr>
            <a:ln>
              <a:solidFill>
                <a:schemeClr val="accent1"/>
              </a:solidFill>
            </a:ln>
          </c:spPr>
          <c:marker>
            <c:spPr>
              <a:solidFill>
                <a:schemeClr val="accent1"/>
              </a:solidFill>
              <a:ln>
                <a:solidFill>
                  <a:schemeClr val="accent1"/>
                </a:solidFill>
              </a:ln>
            </c:spPr>
          </c:marker>
          <c:cat>
            <c:numRef>
              <c:f>'Scheme Scores'!$G$8:$AB$8</c:f>
              <c:numCache>
                <c:formatCode>mmm\-yy</c:formatCode>
                <c:ptCount val="22"/>
                <c:pt idx="0">
                  <c:v>0</c:v>
                </c:pt>
              </c:numCache>
            </c:numRef>
          </c:cat>
          <c:val>
            <c:numRef>
              <c:f>'Scheme Scores'!$G$41:$AB$41</c:f>
              <c:numCache>
                <c:formatCode>0.00</c:formatCode>
                <c:ptCount val="22"/>
                <c:pt idx="0">
                  <c:v>0</c:v>
                </c:pt>
              </c:numCache>
            </c:numRef>
          </c:val>
          <c:smooth val="0"/>
        </c:ser>
        <c:dLbls>
          <c:showLegendKey val="0"/>
          <c:showVal val="0"/>
          <c:showCatName val="0"/>
          <c:showSerName val="0"/>
          <c:showPercent val="0"/>
          <c:showBubbleSize val="0"/>
        </c:dLbls>
        <c:marker val="1"/>
        <c:smooth val="0"/>
        <c:axId val="127584896"/>
        <c:axId val="127583360"/>
      </c:lineChart>
      <c:dateAx>
        <c:axId val="127575168"/>
        <c:scaling>
          <c:orientation val="minMax"/>
        </c:scaling>
        <c:delete val="0"/>
        <c:axPos val="b"/>
        <c:numFmt formatCode="mmm\-yy" sourceLinked="1"/>
        <c:majorTickMark val="out"/>
        <c:minorTickMark val="none"/>
        <c:tickLblPos val="nextTo"/>
        <c:crossAx val="127577088"/>
        <c:crosses val="autoZero"/>
        <c:auto val="1"/>
        <c:lblOffset val="100"/>
        <c:baseTimeUnit val="months"/>
      </c:dateAx>
      <c:valAx>
        <c:axId val="127577088"/>
        <c:scaling>
          <c:orientation val="minMax"/>
          <c:max val="10"/>
          <c:min val="0"/>
        </c:scaling>
        <c:delete val="0"/>
        <c:axPos val="l"/>
        <c:majorGridlines/>
        <c:title>
          <c:tx>
            <c:rich>
              <a:bodyPr rot="-5400000" vert="horz"/>
              <a:lstStyle/>
              <a:p>
                <a:pPr>
                  <a:defRPr/>
                </a:pPr>
                <a:r>
                  <a:rPr lang="en-US"/>
                  <a:t>MHA SCore</a:t>
                </a:r>
              </a:p>
            </c:rich>
          </c:tx>
          <c:overlay val="0"/>
        </c:title>
        <c:numFmt formatCode="0" sourceLinked="1"/>
        <c:majorTickMark val="out"/>
        <c:minorTickMark val="none"/>
        <c:tickLblPos val="nextTo"/>
        <c:crossAx val="127575168"/>
        <c:crosses val="autoZero"/>
        <c:crossBetween val="between"/>
        <c:majorUnit val="1"/>
      </c:valAx>
      <c:valAx>
        <c:axId val="127583360"/>
        <c:scaling>
          <c:orientation val="minMax"/>
          <c:max val="1.1000000000000001"/>
          <c:min val="0"/>
        </c:scaling>
        <c:delete val="0"/>
        <c:axPos val="r"/>
        <c:numFmt formatCode="0.00" sourceLinked="1"/>
        <c:majorTickMark val="out"/>
        <c:minorTickMark val="none"/>
        <c:tickLblPos val="nextTo"/>
        <c:crossAx val="127584896"/>
        <c:crosses val="max"/>
        <c:crossBetween val="between"/>
      </c:valAx>
      <c:dateAx>
        <c:axId val="127584896"/>
        <c:scaling>
          <c:orientation val="minMax"/>
        </c:scaling>
        <c:delete val="1"/>
        <c:axPos val="b"/>
        <c:numFmt formatCode="mmm\-yy" sourceLinked="1"/>
        <c:majorTickMark val="out"/>
        <c:minorTickMark val="none"/>
        <c:tickLblPos val="nextTo"/>
        <c:crossAx val="127583360"/>
        <c:crosses val="autoZero"/>
        <c:auto val="1"/>
        <c:lblOffset val="100"/>
        <c:baseTimeUnit val="days"/>
        <c:majorUnit val="1"/>
        <c:minorUnit val="1"/>
      </c:dateAx>
    </c:plotArea>
    <c:legend>
      <c:legendPos val="r"/>
      <c:layout>
        <c:manualLayout>
          <c:xMode val="edge"/>
          <c:yMode val="edge"/>
          <c:x val="0.82743562030368878"/>
          <c:y val="0.66563101150817694"/>
          <c:w val="0.17256437969631117"/>
          <c:h val="0.31512328479928536"/>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KPI 05 Time</a:t>
            </a:r>
          </a:p>
        </c:rich>
      </c:tx>
      <c:overlay val="1"/>
    </c:title>
    <c:autoTitleDeleted val="0"/>
    <c:plotArea>
      <c:layout>
        <c:manualLayout>
          <c:layoutTarget val="inner"/>
          <c:xMode val="edge"/>
          <c:yMode val="edge"/>
          <c:x val="0.10110956879220051"/>
          <c:y val="0.22929130519491303"/>
          <c:w val="0.62347087269317536"/>
          <c:h val="0.49062596406218456"/>
        </c:manualLayout>
      </c:layout>
      <c:barChart>
        <c:barDir val="col"/>
        <c:grouping val="clustered"/>
        <c:varyColors val="0"/>
        <c:ser>
          <c:idx val="0"/>
          <c:order val="0"/>
          <c:tx>
            <c:v>MHA Score</c:v>
          </c:tx>
          <c:spPr>
            <a:solidFill>
              <a:srgbClr val="00B050"/>
            </a:solidFill>
          </c:spPr>
          <c:invertIfNegative val="0"/>
          <c:cat>
            <c:numRef>
              <c:f>'Scheme Scores'!$G$8:$AB$8</c:f>
              <c:numCache>
                <c:formatCode>mmm\-yy</c:formatCode>
                <c:ptCount val="22"/>
                <c:pt idx="0">
                  <c:v>0</c:v>
                </c:pt>
              </c:numCache>
            </c:numRef>
          </c:cat>
          <c:val>
            <c:numRef>
              <c:f>'Scheme Scores'!$G$18:$AB$18</c:f>
              <c:numCache>
                <c:formatCode>0</c:formatCode>
                <c:ptCount val="22"/>
                <c:pt idx="0">
                  <c:v>0</c:v>
                </c:pt>
              </c:numCache>
            </c:numRef>
          </c:val>
        </c:ser>
        <c:dLbls>
          <c:showLegendKey val="0"/>
          <c:showVal val="0"/>
          <c:showCatName val="0"/>
          <c:showSerName val="0"/>
          <c:showPercent val="0"/>
          <c:showBubbleSize val="0"/>
        </c:dLbls>
        <c:gapWidth val="150"/>
        <c:axId val="127607168"/>
        <c:axId val="127609088"/>
      </c:barChart>
      <c:lineChart>
        <c:grouping val="standard"/>
        <c:varyColors val="0"/>
        <c:ser>
          <c:idx val="1"/>
          <c:order val="1"/>
          <c:tx>
            <c:v>MHA Multiplier</c:v>
          </c:tx>
          <c:spPr>
            <a:ln>
              <a:solidFill>
                <a:schemeClr val="accent1"/>
              </a:solidFill>
            </a:ln>
          </c:spPr>
          <c:marker>
            <c:spPr>
              <a:solidFill>
                <a:schemeClr val="accent1"/>
              </a:solidFill>
              <a:ln>
                <a:solidFill>
                  <a:schemeClr val="accent1"/>
                </a:solidFill>
              </a:ln>
            </c:spPr>
          </c:marker>
          <c:cat>
            <c:numRef>
              <c:f>'Scheme Scores'!$G$8:$AB$8</c:f>
              <c:numCache>
                <c:formatCode>mmm\-yy</c:formatCode>
                <c:ptCount val="22"/>
                <c:pt idx="0">
                  <c:v>0</c:v>
                </c:pt>
              </c:numCache>
            </c:numRef>
          </c:cat>
          <c:val>
            <c:numRef>
              <c:f>'Scheme Scores'!$G$43:$AB$43</c:f>
              <c:numCache>
                <c:formatCode>0.00</c:formatCode>
                <c:ptCount val="22"/>
                <c:pt idx="0">
                  <c:v>0.5</c:v>
                </c:pt>
              </c:numCache>
            </c:numRef>
          </c:val>
          <c:smooth val="0"/>
        </c:ser>
        <c:dLbls>
          <c:showLegendKey val="0"/>
          <c:showVal val="0"/>
          <c:showCatName val="0"/>
          <c:showSerName val="0"/>
          <c:showPercent val="0"/>
          <c:showBubbleSize val="0"/>
        </c:dLbls>
        <c:marker val="1"/>
        <c:smooth val="0"/>
        <c:axId val="127621376"/>
        <c:axId val="127619456"/>
      </c:lineChart>
      <c:dateAx>
        <c:axId val="127607168"/>
        <c:scaling>
          <c:orientation val="minMax"/>
        </c:scaling>
        <c:delete val="0"/>
        <c:axPos val="b"/>
        <c:numFmt formatCode="mmm\-yy" sourceLinked="1"/>
        <c:majorTickMark val="out"/>
        <c:minorTickMark val="none"/>
        <c:tickLblPos val="nextTo"/>
        <c:crossAx val="127609088"/>
        <c:crosses val="autoZero"/>
        <c:auto val="1"/>
        <c:lblOffset val="100"/>
        <c:baseTimeUnit val="months"/>
      </c:dateAx>
      <c:valAx>
        <c:axId val="127609088"/>
        <c:scaling>
          <c:orientation val="minMax"/>
          <c:max val="10"/>
          <c:min val="0"/>
        </c:scaling>
        <c:delete val="0"/>
        <c:axPos val="l"/>
        <c:majorGridlines/>
        <c:title>
          <c:tx>
            <c:rich>
              <a:bodyPr rot="-5400000" vert="horz"/>
              <a:lstStyle/>
              <a:p>
                <a:pPr>
                  <a:defRPr/>
                </a:pPr>
                <a:r>
                  <a:rPr lang="en-US"/>
                  <a:t>MHA SCore</a:t>
                </a:r>
              </a:p>
            </c:rich>
          </c:tx>
          <c:overlay val="0"/>
        </c:title>
        <c:numFmt formatCode="0" sourceLinked="1"/>
        <c:majorTickMark val="out"/>
        <c:minorTickMark val="none"/>
        <c:tickLblPos val="nextTo"/>
        <c:crossAx val="127607168"/>
        <c:crosses val="autoZero"/>
        <c:crossBetween val="between"/>
        <c:majorUnit val="1"/>
      </c:valAx>
      <c:valAx>
        <c:axId val="127619456"/>
        <c:scaling>
          <c:orientation val="minMax"/>
          <c:max val="1.1000000000000001"/>
        </c:scaling>
        <c:delete val="0"/>
        <c:axPos val="r"/>
        <c:title>
          <c:tx>
            <c:rich>
              <a:bodyPr rot="-5400000" vert="horz"/>
              <a:lstStyle/>
              <a:p>
                <a:pPr>
                  <a:defRPr/>
                </a:pPr>
                <a:r>
                  <a:rPr lang="en-US"/>
                  <a:t>MHA Multiplier</a:t>
                </a:r>
              </a:p>
            </c:rich>
          </c:tx>
          <c:overlay val="0"/>
        </c:title>
        <c:numFmt formatCode="0.00" sourceLinked="1"/>
        <c:majorTickMark val="out"/>
        <c:minorTickMark val="none"/>
        <c:tickLblPos val="nextTo"/>
        <c:crossAx val="127621376"/>
        <c:crosses val="max"/>
        <c:crossBetween val="between"/>
      </c:valAx>
      <c:dateAx>
        <c:axId val="127621376"/>
        <c:scaling>
          <c:orientation val="minMax"/>
        </c:scaling>
        <c:delete val="1"/>
        <c:axPos val="b"/>
        <c:numFmt formatCode="mmm\-yy" sourceLinked="1"/>
        <c:majorTickMark val="out"/>
        <c:minorTickMark val="none"/>
        <c:tickLblPos val="nextTo"/>
        <c:crossAx val="127619456"/>
        <c:crosses val="autoZero"/>
        <c:auto val="1"/>
        <c:lblOffset val="100"/>
        <c:baseTimeUnit val="days"/>
        <c:majorUnit val="1"/>
        <c:minorUnit val="1"/>
      </c:dateAx>
    </c:plotArea>
    <c:legend>
      <c:legendPos val="r"/>
      <c:layout>
        <c:manualLayout>
          <c:xMode val="edge"/>
          <c:yMode val="edge"/>
          <c:x val="0.82743562030368878"/>
          <c:y val="0.66563101150817694"/>
          <c:w val="0.17256437969631117"/>
          <c:h val="0.2824535605979974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KPI 06 Safety</a:t>
            </a:r>
          </a:p>
        </c:rich>
      </c:tx>
      <c:overlay val="1"/>
    </c:title>
    <c:autoTitleDeleted val="0"/>
    <c:plotArea>
      <c:layout>
        <c:manualLayout>
          <c:layoutTarget val="inner"/>
          <c:xMode val="edge"/>
          <c:yMode val="edge"/>
          <c:x val="0.10110956879220051"/>
          <c:y val="0.22929130519491303"/>
          <c:w val="0.62347087269317536"/>
          <c:h val="0.49062596406218456"/>
        </c:manualLayout>
      </c:layout>
      <c:barChart>
        <c:barDir val="col"/>
        <c:grouping val="clustered"/>
        <c:varyColors val="0"/>
        <c:ser>
          <c:idx val="0"/>
          <c:order val="0"/>
          <c:tx>
            <c:v>MHA Score</c:v>
          </c:tx>
          <c:spPr>
            <a:solidFill>
              <a:srgbClr val="00B0F0"/>
            </a:solidFill>
          </c:spPr>
          <c:invertIfNegative val="0"/>
          <c:cat>
            <c:numRef>
              <c:f>'Scheme Scores'!$G$8:$AB$8</c:f>
              <c:numCache>
                <c:formatCode>mmm\-yy</c:formatCode>
                <c:ptCount val="22"/>
                <c:pt idx="0">
                  <c:v>0</c:v>
                </c:pt>
              </c:numCache>
            </c:numRef>
          </c:cat>
          <c:val>
            <c:numRef>
              <c:f>'Scheme Scores'!$G$20:$AB$20</c:f>
              <c:numCache>
                <c:formatCode>0</c:formatCode>
                <c:ptCount val="22"/>
                <c:pt idx="0">
                  <c:v>0</c:v>
                </c:pt>
              </c:numCache>
            </c:numRef>
          </c:val>
        </c:ser>
        <c:dLbls>
          <c:showLegendKey val="0"/>
          <c:showVal val="0"/>
          <c:showCatName val="0"/>
          <c:showSerName val="0"/>
          <c:showPercent val="0"/>
          <c:showBubbleSize val="0"/>
        </c:dLbls>
        <c:gapWidth val="150"/>
        <c:axId val="127652224"/>
        <c:axId val="127653760"/>
      </c:barChart>
      <c:lineChart>
        <c:grouping val="standard"/>
        <c:varyColors val="0"/>
        <c:ser>
          <c:idx val="1"/>
          <c:order val="1"/>
          <c:tx>
            <c:v>MHA Multiplier</c:v>
          </c:tx>
          <c:cat>
            <c:numRef>
              <c:f>'Scheme Scores'!$G$8:$AB$8</c:f>
              <c:numCache>
                <c:formatCode>mmm\-yy</c:formatCode>
                <c:ptCount val="22"/>
                <c:pt idx="0">
                  <c:v>0</c:v>
                </c:pt>
              </c:numCache>
            </c:numRef>
          </c:cat>
          <c:val>
            <c:numRef>
              <c:f>'Scheme Scores'!$G$45:$AB$45</c:f>
              <c:numCache>
                <c:formatCode>0.00</c:formatCode>
                <c:ptCount val="22"/>
                <c:pt idx="0">
                  <c:v>0.5</c:v>
                </c:pt>
              </c:numCache>
            </c:numRef>
          </c:val>
          <c:smooth val="0"/>
        </c:ser>
        <c:dLbls>
          <c:showLegendKey val="0"/>
          <c:showVal val="0"/>
          <c:showCatName val="0"/>
          <c:showSerName val="0"/>
          <c:showPercent val="0"/>
          <c:showBubbleSize val="0"/>
        </c:dLbls>
        <c:marker val="1"/>
        <c:smooth val="0"/>
        <c:axId val="127657856"/>
        <c:axId val="127655936"/>
      </c:lineChart>
      <c:dateAx>
        <c:axId val="127652224"/>
        <c:scaling>
          <c:orientation val="minMax"/>
        </c:scaling>
        <c:delete val="0"/>
        <c:axPos val="b"/>
        <c:numFmt formatCode="mmm\-yy" sourceLinked="1"/>
        <c:majorTickMark val="out"/>
        <c:minorTickMark val="none"/>
        <c:tickLblPos val="nextTo"/>
        <c:crossAx val="127653760"/>
        <c:crosses val="autoZero"/>
        <c:auto val="1"/>
        <c:lblOffset val="100"/>
        <c:baseTimeUnit val="months"/>
      </c:dateAx>
      <c:valAx>
        <c:axId val="127653760"/>
        <c:scaling>
          <c:orientation val="minMax"/>
          <c:max val="10"/>
          <c:min val="0"/>
        </c:scaling>
        <c:delete val="0"/>
        <c:axPos val="l"/>
        <c:majorGridlines/>
        <c:title>
          <c:tx>
            <c:rich>
              <a:bodyPr rot="-5400000" vert="horz"/>
              <a:lstStyle/>
              <a:p>
                <a:pPr>
                  <a:defRPr/>
                </a:pPr>
                <a:r>
                  <a:rPr lang="en-US"/>
                  <a:t>MHA SCore</a:t>
                </a:r>
              </a:p>
            </c:rich>
          </c:tx>
          <c:overlay val="0"/>
        </c:title>
        <c:numFmt formatCode="0" sourceLinked="1"/>
        <c:majorTickMark val="out"/>
        <c:minorTickMark val="none"/>
        <c:tickLblPos val="nextTo"/>
        <c:crossAx val="127652224"/>
        <c:crosses val="autoZero"/>
        <c:crossBetween val="between"/>
        <c:majorUnit val="1"/>
      </c:valAx>
      <c:valAx>
        <c:axId val="127655936"/>
        <c:scaling>
          <c:orientation val="minMax"/>
          <c:max val="1.1000000000000001"/>
          <c:min val="0"/>
        </c:scaling>
        <c:delete val="0"/>
        <c:axPos val="r"/>
        <c:title>
          <c:tx>
            <c:rich>
              <a:bodyPr rot="-5400000" vert="horz"/>
              <a:lstStyle/>
              <a:p>
                <a:pPr>
                  <a:defRPr/>
                </a:pPr>
                <a:r>
                  <a:rPr lang="en-US"/>
                  <a:t>MHA Multiplier</a:t>
                </a:r>
              </a:p>
            </c:rich>
          </c:tx>
          <c:overlay val="0"/>
        </c:title>
        <c:numFmt formatCode="0.00" sourceLinked="1"/>
        <c:majorTickMark val="out"/>
        <c:minorTickMark val="none"/>
        <c:tickLblPos val="nextTo"/>
        <c:crossAx val="127657856"/>
        <c:crosses val="max"/>
        <c:crossBetween val="between"/>
      </c:valAx>
      <c:dateAx>
        <c:axId val="127657856"/>
        <c:scaling>
          <c:orientation val="minMax"/>
        </c:scaling>
        <c:delete val="1"/>
        <c:axPos val="b"/>
        <c:numFmt formatCode="mmm\-yy" sourceLinked="1"/>
        <c:majorTickMark val="out"/>
        <c:minorTickMark val="none"/>
        <c:tickLblPos val="nextTo"/>
        <c:crossAx val="127655936"/>
        <c:crosses val="autoZero"/>
        <c:auto val="1"/>
        <c:lblOffset val="100"/>
        <c:baseTimeUnit val="days"/>
        <c:majorUnit val="1"/>
        <c:minorUnit val="1"/>
      </c:dateAx>
    </c:plotArea>
    <c:legend>
      <c:legendPos val="r"/>
      <c:layout>
        <c:manualLayout>
          <c:xMode val="edge"/>
          <c:yMode val="edge"/>
          <c:x val="0.81719398009291266"/>
          <c:y val="0.66563101150817694"/>
          <c:w val="0.18280601990708736"/>
          <c:h val="0.29470470717348041"/>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KPI 07 Learning &amp; Development</a:t>
            </a:r>
          </a:p>
        </c:rich>
      </c:tx>
      <c:overlay val="1"/>
    </c:title>
    <c:autoTitleDeleted val="0"/>
    <c:plotArea>
      <c:layout>
        <c:manualLayout>
          <c:layoutTarget val="inner"/>
          <c:xMode val="edge"/>
          <c:yMode val="edge"/>
          <c:x val="0.10110956879220051"/>
          <c:y val="0.22929130519491303"/>
          <c:w val="0.62347087269317536"/>
          <c:h val="0.49062596406218456"/>
        </c:manualLayout>
      </c:layout>
      <c:barChart>
        <c:barDir val="col"/>
        <c:grouping val="clustered"/>
        <c:varyColors val="0"/>
        <c:ser>
          <c:idx val="0"/>
          <c:order val="0"/>
          <c:tx>
            <c:v>MHA Score</c:v>
          </c:tx>
          <c:spPr>
            <a:solidFill>
              <a:srgbClr val="0070C0"/>
            </a:solidFill>
          </c:spPr>
          <c:invertIfNegative val="0"/>
          <c:cat>
            <c:numRef>
              <c:f>'Scheme Scores'!$G$8:$AB$8</c:f>
              <c:numCache>
                <c:formatCode>mmm\-yy</c:formatCode>
                <c:ptCount val="22"/>
                <c:pt idx="0">
                  <c:v>0</c:v>
                </c:pt>
              </c:numCache>
            </c:numRef>
          </c:cat>
          <c:val>
            <c:numRef>
              <c:f>'Scheme Scores'!$G$22:$AB$22</c:f>
              <c:numCache>
                <c:formatCode>0</c:formatCode>
                <c:ptCount val="22"/>
                <c:pt idx="0">
                  <c:v>0</c:v>
                </c:pt>
              </c:numCache>
            </c:numRef>
          </c:val>
        </c:ser>
        <c:dLbls>
          <c:showLegendKey val="0"/>
          <c:showVal val="0"/>
          <c:showCatName val="0"/>
          <c:showSerName val="0"/>
          <c:showPercent val="0"/>
          <c:showBubbleSize val="0"/>
        </c:dLbls>
        <c:gapWidth val="150"/>
        <c:axId val="140222464"/>
        <c:axId val="140224000"/>
      </c:barChart>
      <c:lineChart>
        <c:grouping val="standard"/>
        <c:varyColors val="0"/>
        <c:ser>
          <c:idx val="1"/>
          <c:order val="1"/>
          <c:tx>
            <c:v>MHA Multiplier</c:v>
          </c:tx>
          <c:cat>
            <c:numRef>
              <c:f>'Scheme Scores'!$G$8:$AB$8</c:f>
              <c:numCache>
                <c:formatCode>mmm\-yy</c:formatCode>
                <c:ptCount val="22"/>
                <c:pt idx="0">
                  <c:v>0</c:v>
                </c:pt>
              </c:numCache>
            </c:numRef>
          </c:cat>
          <c:val>
            <c:numRef>
              <c:f>'Scheme Scores'!$G$47:$AB$47</c:f>
              <c:numCache>
                <c:formatCode>0.00</c:formatCode>
                <c:ptCount val="22"/>
                <c:pt idx="0">
                  <c:v>0.5</c:v>
                </c:pt>
              </c:numCache>
            </c:numRef>
          </c:val>
          <c:smooth val="0"/>
        </c:ser>
        <c:dLbls>
          <c:showLegendKey val="0"/>
          <c:showVal val="0"/>
          <c:showCatName val="0"/>
          <c:showSerName val="0"/>
          <c:showPercent val="0"/>
          <c:showBubbleSize val="0"/>
        </c:dLbls>
        <c:marker val="1"/>
        <c:smooth val="0"/>
        <c:axId val="140232192"/>
        <c:axId val="140225920"/>
      </c:lineChart>
      <c:dateAx>
        <c:axId val="140222464"/>
        <c:scaling>
          <c:orientation val="minMax"/>
        </c:scaling>
        <c:delete val="0"/>
        <c:axPos val="b"/>
        <c:numFmt formatCode="mmm\-yy" sourceLinked="1"/>
        <c:majorTickMark val="out"/>
        <c:minorTickMark val="none"/>
        <c:tickLblPos val="nextTo"/>
        <c:crossAx val="140224000"/>
        <c:crosses val="autoZero"/>
        <c:auto val="1"/>
        <c:lblOffset val="100"/>
        <c:baseTimeUnit val="months"/>
      </c:dateAx>
      <c:valAx>
        <c:axId val="140224000"/>
        <c:scaling>
          <c:orientation val="minMax"/>
          <c:max val="10"/>
          <c:min val="0"/>
        </c:scaling>
        <c:delete val="0"/>
        <c:axPos val="l"/>
        <c:majorGridlines/>
        <c:title>
          <c:tx>
            <c:rich>
              <a:bodyPr rot="-5400000" vert="horz"/>
              <a:lstStyle/>
              <a:p>
                <a:pPr>
                  <a:defRPr/>
                </a:pPr>
                <a:r>
                  <a:rPr lang="en-US"/>
                  <a:t>MHA SCore</a:t>
                </a:r>
              </a:p>
            </c:rich>
          </c:tx>
          <c:overlay val="0"/>
        </c:title>
        <c:numFmt formatCode="0" sourceLinked="1"/>
        <c:majorTickMark val="out"/>
        <c:minorTickMark val="none"/>
        <c:tickLblPos val="nextTo"/>
        <c:crossAx val="140222464"/>
        <c:crosses val="autoZero"/>
        <c:crossBetween val="between"/>
        <c:majorUnit val="1"/>
      </c:valAx>
      <c:valAx>
        <c:axId val="140225920"/>
        <c:scaling>
          <c:orientation val="minMax"/>
          <c:max val="1.1000000000000001"/>
          <c:min val="0"/>
        </c:scaling>
        <c:delete val="0"/>
        <c:axPos val="r"/>
        <c:title>
          <c:tx>
            <c:rich>
              <a:bodyPr rot="-5400000" vert="horz"/>
              <a:lstStyle/>
              <a:p>
                <a:pPr>
                  <a:defRPr/>
                </a:pPr>
                <a:r>
                  <a:rPr lang="en-US"/>
                  <a:t>MHA Multiplier</a:t>
                </a:r>
              </a:p>
            </c:rich>
          </c:tx>
          <c:overlay val="0"/>
        </c:title>
        <c:numFmt formatCode="0.00" sourceLinked="1"/>
        <c:majorTickMark val="out"/>
        <c:minorTickMark val="none"/>
        <c:tickLblPos val="nextTo"/>
        <c:crossAx val="140232192"/>
        <c:crosses val="max"/>
        <c:crossBetween val="between"/>
      </c:valAx>
      <c:dateAx>
        <c:axId val="140232192"/>
        <c:scaling>
          <c:orientation val="minMax"/>
        </c:scaling>
        <c:delete val="1"/>
        <c:axPos val="b"/>
        <c:numFmt formatCode="mmm\-yy" sourceLinked="1"/>
        <c:majorTickMark val="out"/>
        <c:minorTickMark val="none"/>
        <c:tickLblPos val="nextTo"/>
        <c:crossAx val="140225920"/>
        <c:crosses val="autoZero"/>
        <c:auto val="1"/>
        <c:lblOffset val="100"/>
        <c:baseTimeUnit val="days"/>
        <c:majorUnit val="1"/>
        <c:minorUnit val="1"/>
      </c:dateAx>
    </c:plotArea>
    <c:legend>
      <c:legendPos val="r"/>
      <c:layout>
        <c:manualLayout>
          <c:xMode val="edge"/>
          <c:yMode val="edge"/>
          <c:x val="0.81719398009291266"/>
          <c:y val="0.66563101150817694"/>
          <c:w val="0.18280601990708736"/>
          <c:h val="0.24161640534638751"/>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KPI 08 Community</a:t>
            </a:r>
          </a:p>
        </c:rich>
      </c:tx>
      <c:overlay val="1"/>
    </c:title>
    <c:autoTitleDeleted val="0"/>
    <c:plotArea>
      <c:layout>
        <c:manualLayout>
          <c:layoutTarget val="inner"/>
          <c:xMode val="edge"/>
          <c:yMode val="edge"/>
          <c:x val="0.10110956879220051"/>
          <c:y val="0.22929130519491303"/>
          <c:w val="0.62347087269317536"/>
          <c:h val="0.49062596406218456"/>
        </c:manualLayout>
      </c:layout>
      <c:barChart>
        <c:barDir val="col"/>
        <c:grouping val="clustered"/>
        <c:varyColors val="0"/>
        <c:ser>
          <c:idx val="0"/>
          <c:order val="0"/>
          <c:tx>
            <c:v>MHA Score</c:v>
          </c:tx>
          <c:spPr>
            <a:solidFill>
              <a:srgbClr val="7030A0"/>
            </a:solidFill>
          </c:spPr>
          <c:invertIfNegative val="0"/>
          <c:cat>
            <c:numRef>
              <c:f>'Scheme Scores'!$G$8:$AB$8</c:f>
              <c:numCache>
                <c:formatCode>mmm\-yy</c:formatCode>
                <c:ptCount val="22"/>
                <c:pt idx="0">
                  <c:v>0</c:v>
                </c:pt>
              </c:numCache>
            </c:numRef>
          </c:cat>
          <c:val>
            <c:numRef>
              <c:f>'Scheme Scores'!$G$24:$AB$24</c:f>
              <c:numCache>
                <c:formatCode>0</c:formatCode>
                <c:ptCount val="22"/>
                <c:pt idx="0">
                  <c:v>#N/A</c:v>
                </c:pt>
              </c:numCache>
            </c:numRef>
          </c:val>
        </c:ser>
        <c:dLbls>
          <c:showLegendKey val="0"/>
          <c:showVal val="0"/>
          <c:showCatName val="0"/>
          <c:showSerName val="0"/>
          <c:showPercent val="0"/>
          <c:showBubbleSize val="0"/>
        </c:dLbls>
        <c:gapWidth val="150"/>
        <c:axId val="140140544"/>
        <c:axId val="140142080"/>
      </c:barChart>
      <c:lineChart>
        <c:grouping val="standard"/>
        <c:varyColors val="0"/>
        <c:ser>
          <c:idx val="1"/>
          <c:order val="1"/>
          <c:tx>
            <c:v>MHA Multipler</c:v>
          </c:tx>
          <c:cat>
            <c:numRef>
              <c:f>'Scheme Scores'!$G$8:$AB$8</c:f>
              <c:numCache>
                <c:formatCode>mmm\-yy</c:formatCode>
                <c:ptCount val="22"/>
                <c:pt idx="0">
                  <c:v>0</c:v>
                </c:pt>
              </c:numCache>
            </c:numRef>
          </c:cat>
          <c:val>
            <c:numRef>
              <c:f>'Scheme Scores'!$G$49:$AB$49</c:f>
              <c:numCache>
                <c:formatCode>0.00</c:formatCode>
                <c:ptCount val="22"/>
                <c:pt idx="0">
                  <c:v>#N/A</c:v>
                </c:pt>
              </c:numCache>
            </c:numRef>
          </c:val>
          <c:smooth val="0"/>
        </c:ser>
        <c:dLbls>
          <c:showLegendKey val="0"/>
          <c:showVal val="0"/>
          <c:showCatName val="0"/>
          <c:showSerName val="0"/>
          <c:showPercent val="0"/>
          <c:showBubbleSize val="0"/>
        </c:dLbls>
        <c:marker val="1"/>
        <c:smooth val="0"/>
        <c:axId val="140146176"/>
        <c:axId val="140144000"/>
      </c:lineChart>
      <c:dateAx>
        <c:axId val="140140544"/>
        <c:scaling>
          <c:orientation val="minMax"/>
        </c:scaling>
        <c:delete val="0"/>
        <c:axPos val="b"/>
        <c:numFmt formatCode="mmm\-yy" sourceLinked="1"/>
        <c:majorTickMark val="out"/>
        <c:minorTickMark val="none"/>
        <c:tickLblPos val="nextTo"/>
        <c:crossAx val="140142080"/>
        <c:crosses val="autoZero"/>
        <c:auto val="1"/>
        <c:lblOffset val="100"/>
        <c:baseTimeUnit val="months"/>
      </c:dateAx>
      <c:valAx>
        <c:axId val="140142080"/>
        <c:scaling>
          <c:orientation val="minMax"/>
          <c:max val="10"/>
          <c:min val="0"/>
        </c:scaling>
        <c:delete val="0"/>
        <c:axPos val="l"/>
        <c:majorGridlines/>
        <c:title>
          <c:tx>
            <c:rich>
              <a:bodyPr rot="-5400000" vert="horz"/>
              <a:lstStyle/>
              <a:p>
                <a:pPr>
                  <a:defRPr/>
                </a:pPr>
                <a:r>
                  <a:rPr lang="en-US"/>
                  <a:t>MHA SCore</a:t>
                </a:r>
              </a:p>
            </c:rich>
          </c:tx>
          <c:overlay val="0"/>
        </c:title>
        <c:numFmt formatCode="0" sourceLinked="1"/>
        <c:majorTickMark val="out"/>
        <c:minorTickMark val="none"/>
        <c:tickLblPos val="nextTo"/>
        <c:crossAx val="140140544"/>
        <c:crosses val="autoZero"/>
        <c:crossBetween val="between"/>
        <c:majorUnit val="1"/>
      </c:valAx>
      <c:valAx>
        <c:axId val="140144000"/>
        <c:scaling>
          <c:orientation val="minMax"/>
          <c:max val="1.1000000000000001"/>
          <c:min val="0"/>
        </c:scaling>
        <c:delete val="0"/>
        <c:axPos val="r"/>
        <c:title>
          <c:tx>
            <c:rich>
              <a:bodyPr rot="-5400000" vert="horz"/>
              <a:lstStyle/>
              <a:p>
                <a:pPr>
                  <a:defRPr/>
                </a:pPr>
                <a:r>
                  <a:rPr lang="en-US"/>
                  <a:t>MHA Multiplier</a:t>
                </a:r>
              </a:p>
            </c:rich>
          </c:tx>
          <c:overlay val="0"/>
        </c:title>
        <c:numFmt formatCode="0.00" sourceLinked="1"/>
        <c:majorTickMark val="out"/>
        <c:minorTickMark val="none"/>
        <c:tickLblPos val="nextTo"/>
        <c:crossAx val="140146176"/>
        <c:crosses val="max"/>
        <c:crossBetween val="between"/>
      </c:valAx>
      <c:dateAx>
        <c:axId val="140146176"/>
        <c:scaling>
          <c:orientation val="minMax"/>
        </c:scaling>
        <c:delete val="1"/>
        <c:axPos val="b"/>
        <c:numFmt formatCode="mmm\-yy" sourceLinked="1"/>
        <c:majorTickMark val="out"/>
        <c:minorTickMark val="none"/>
        <c:tickLblPos val="nextTo"/>
        <c:crossAx val="140144000"/>
        <c:crosses val="autoZero"/>
        <c:auto val="1"/>
        <c:lblOffset val="100"/>
        <c:baseTimeUnit val="days"/>
        <c:majorUnit val="1"/>
        <c:minorUnit val="1"/>
      </c:dateAx>
    </c:plotArea>
    <c:legend>
      <c:legendPos val="r"/>
      <c:layout>
        <c:manualLayout>
          <c:xMode val="edge"/>
          <c:yMode val="edge"/>
          <c:x val="0.81719398009291266"/>
          <c:y val="0.66563101150817694"/>
          <c:w val="0.18280601990708736"/>
          <c:h val="0.31103956927412441"/>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KPI 09  Traffic Management</a:t>
            </a:r>
          </a:p>
        </c:rich>
      </c:tx>
      <c:overlay val="1"/>
    </c:title>
    <c:autoTitleDeleted val="0"/>
    <c:plotArea>
      <c:layout>
        <c:manualLayout>
          <c:layoutTarget val="inner"/>
          <c:xMode val="edge"/>
          <c:yMode val="edge"/>
          <c:x val="0.10110956879220051"/>
          <c:y val="0.22929130519491303"/>
          <c:w val="0.62347087269317536"/>
          <c:h val="0.49062596406218456"/>
        </c:manualLayout>
      </c:layout>
      <c:barChart>
        <c:barDir val="col"/>
        <c:grouping val="clustered"/>
        <c:varyColors val="0"/>
        <c:ser>
          <c:idx val="0"/>
          <c:order val="0"/>
          <c:tx>
            <c:v>MHA Score</c:v>
          </c:tx>
          <c:spPr>
            <a:solidFill>
              <a:schemeClr val="accent6"/>
            </a:solidFill>
          </c:spPr>
          <c:invertIfNegative val="0"/>
          <c:cat>
            <c:numRef>
              <c:f>'Scheme Scores'!$G$8:$AB$8</c:f>
              <c:numCache>
                <c:formatCode>mmm\-yy</c:formatCode>
                <c:ptCount val="22"/>
                <c:pt idx="0">
                  <c:v>0</c:v>
                </c:pt>
              </c:numCache>
            </c:numRef>
          </c:cat>
          <c:val>
            <c:numRef>
              <c:f>'Scheme Scores'!$G$26:$AB$26</c:f>
              <c:numCache>
                <c:formatCode>0</c:formatCode>
                <c:ptCount val="22"/>
                <c:pt idx="0">
                  <c:v>0</c:v>
                </c:pt>
              </c:numCache>
            </c:numRef>
          </c:val>
        </c:ser>
        <c:dLbls>
          <c:showLegendKey val="0"/>
          <c:showVal val="0"/>
          <c:showCatName val="0"/>
          <c:showSerName val="0"/>
          <c:showPercent val="0"/>
          <c:showBubbleSize val="0"/>
        </c:dLbls>
        <c:gapWidth val="150"/>
        <c:axId val="140205056"/>
        <c:axId val="140379264"/>
      </c:barChart>
      <c:lineChart>
        <c:grouping val="standard"/>
        <c:varyColors val="0"/>
        <c:ser>
          <c:idx val="1"/>
          <c:order val="1"/>
          <c:tx>
            <c:v>MHA Multiplier</c:v>
          </c:tx>
          <c:spPr>
            <a:ln>
              <a:solidFill>
                <a:schemeClr val="accent1"/>
              </a:solidFill>
            </a:ln>
          </c:spPr>
          <c:marker>
            <c:spPr>
              <a:solidFill>
                <a:schemeClr val="accent1"/>
              </a:solidFill>
              <a:ln>
                <a:solidFill>
                  <a:schemeClr val="accent1"/>
                </a:solidFill>
              </a:ln>
            </c:spPr>
          </c:marker>
          <c:cat>
            <c:numRef>
              <c:f>'Scheme Scores'!$G$8:$AB$8</c:f>
              <c:numCache>
                <c:formatCode>mmm\-yy</c:formatCode>
                <c:ptCount val="22"/>
                <c:pt idx="0">
                  <c:v>0</c:v>
                </c:pt>
              </c:numCache>
            </c:numRef>
          </c:cat>
          <c:val>
            <c:numRef>
              <c:f>'Scheme Scores'!$G$51:$AB$51</c:f>
              <c:numCache>
                <c:formatCode>0.00</c:formatCode>
                <c:ptCount val="22"/>
                <c:pt idx="0">
                  <c:v>0.5</c:v>
                </c:pt>
              </c:numCache>
            </c:numRef>
          </c:val>
          <c:smooth val="0"/>
        </c:ser>
        <c:dLbls>
          <c:showLegendKey val="0"/>
          <c:showVal val="0"/>
          <c:showCatName val="0"/>
          <c:showSerName val="0"/>
          <c:showPercent val="0"/>
          <c:showBubbleSize val="0"/>
        </c:dLbls>
        <c:marker val="1"/>
        <c:smooth val="0"/>
        <c:axId val="140387456"/>
        <c:axId val="140381184"/>
      </c:lineChart>
      <c:dateAx>
        <c:axId val="140205056"/>
        <c:scaling>
          <c:orientation val="minMax"/>
        </c:scaling>
        <c:delete val="0"/>
        <c:axPos val="b"/>
        <c:numFmt formatCode="mmm\-yy" sourceLinked="1"/>
        <c:majorTickMark val="out"/>
        <c:minorTickMark val="none"/>
        <c:tickLblPos val="nextTo"/>
        <c:crossAx val="140379264"/>
        <c:crosses val="autoZero"/>
        <c:auto val="1"/>
        <c:lblOffset val="100"/>
        <c:baseTimeUnit val="months"/>
      </c:dateAx>
      <c:valAx>
        <c:axId val="140379264"/>
        <c:scaling>
          <c:orientation val="minMax"/>
          <c:max val="10"/>
          <c:min val="0"/>
        </c:scaling>
        <c:delete val="0"/>
        <c:axPos val="l"/>
        <c:majorGridlines/>
        <c:title>
          <c:tx>
            <c:rich>
              <a:bodyPr rot="-5400000" vert="horz"/>
              <a:lstStyle/>
              <a:p>
                <a:pPr>
                  <a:defRPr/>
                </a:pPr>
                <a:r>
                  <a:rPr lang="en-US"/>
                  <a:t>MHA SCore</a:t>
                </a:r>
              </a:p>
            </c:rich>
          </c:tx>
          <c:overlay val="0"/>
        </c:title>
        <c:numFmt formatCode="0" sourceLinked="1"/>
        <c:majorTickMark val="out"/>
        <c:minorTickMark val="none"/>
        <c:tickLblPos val="nextTo"/>
        <c:crossAx val="140205056"/>
        <c:crosses val="autoZero"/>
        <c:crossBetween val="between"/>
        <c:majorUnit val="1"/>
      </c:valAx>
      <c:valAx>
        <c:axId val="140381184"/>
        <c:scaling>
          <c:orientation val="minMax"/>
          <c:max val="1.1000000000000001"/>
          <c:min val="0"/>
        </c:scaling>
        <c:delete val="0"/>
        <c:axPos val="r"/>
        <c:title>
          <c:tx>
            <c:rich>
              <a:bodyPr rot="-5400000" vert="horz"/>
              <a:lstStyle/>
              <a:p>
                <a:pPr>
                  <a:defRPr/>
                </a:pPr>
                <a:r>
                  <a:rPr lang="en-US"/>
                  <a:t>MHA Multiplier</a:t>
                </a:r>
              </a:p>
            </c:rich>
          </c:tx>
          <c:overlay val="0"/>
        </c:title>
        <c:numFmt formatCode="0.00" sourceLinked="1"/>
        <c:majorTickMark val="out"/>
        <c:minorTickMark val="none"/>
        <c:tickLblPos val="nextTo"/>
        <c:crossAx val="140387456"/>
        <c:crosses val="max"/>
        <c:crossBetween val="between"/>
      </c:valAx>
      <c:dateAx>
        <c:axId val="140387456"/>
        <c:scaling>
          <c:orientation val="minMax"/>
        </c:scaling>
        <c:delete val="1"/>
        <c:axPos val="b"/>
        <c:numFmt formatCode="mmm\-yy" sourceLinked="1"/>
        <c:majorTickMark val="out"/>
        <c:minorTickMark val="none"/>
        <c:tickLblPos val="nextTo"/>
        <c:crossAx val="140381184"/>
        <c:crosses val="autoZero"/>
        <c:auto val="1"/>
        <c:lblOffset val="100"/>
        <c:baseTimeUnit val="days"/>
        <c:majorUnit val="1"/>
        <c:minorUnit val="1"/>
      </c:dateAx>
    </c:plotArea>
    <c:legend>
      <c:legendPos val="r"/>
      <c:layout>
        <c:manualLayout>
          <c:xMode val="edge"/>
          <c:yMode val="edge"/>
          <c:x val="0.81719398009291266"/>
          <c:y val="0.66563101150817694"/>
          <c:w val="0.18280602827872322"/>
          <c:h val="0.22528154324574354"/>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18" Type="http://schemas.openxmlformats.org/officeDocument/2006/relationships/chart" Target="../charts/chart29.xml"/><Relationship Id="rId3" Type="http://schemas.openxmlformats.org/officeDocument/2006/relationships/chart" Target="../charts/chart14.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 Type="http://schemas.openxmlformats.org/officeDocument/2006/relationships/chart" Target="../charts/chart13.xml"/><Relationship Id="rId16" Type="http://schemas.openxmlformats.org/officeDocument/2006/relationships/chart" Target="../charts/chart27.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5" Type="http://schemas.openxmlformats.org/officeDocument/2006/relationships/chart" Target="../charts/chart2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39</xdr:row>
      <xdr:rowOff>180974</xdr:rowOff>
    </xdr:from>
    <xdr:to>
      <xdr:col>1</xdr:col>
      <xdr:colOff>5761376</xdr:colOff>
      <xdr:row>54</xdr:row>
      <xdr:rowOff>123824</xdr:rowOff>
    </xdr:to>
    <xdr:pic>
      <xdr:nvPicPr>
        <xdr:cNvPr id="8" name="Picture 7"/>
        <xdr:cNvPicPr>
          <a:picLocks noChangeAspect="1"/>
        </xdr:cNvPicPr>
      </xdr:nvPicPr>
      <xdr:blipFill>
        <a:blip xmlns:r="http://schemas.openxmlformats.org/officeDocument/2006/relationships" r:embed="rId1"/>
        <a:stretch>
          <a:fillRect/>
        </a:stretch>
      </xdr:blipFill>
      <xdr:spPr>
        <a:xfrm>
          <a:off x="581025" y="13315949"/>
          <a:ext cx="5789951" cy="2943225"/>
        </a:xfrm>
        <a:prstGeom prst="rect">
          <a:avLst/>
        </a:prstGeom>
      </xdr:spPr>
    </xdr:pic>
    <xdr:clientData/>
  </xdr:twoCellAnchor>
  <xdr:twoCellAnchor editAs="oneCell">
    <xdr:from>
      <xdr:col>0</xdr:col>
      <xdr:colOff>581025</xdr:colOff>
      <xdr:row>54</xdr:row>
      <xdr:rowOff>123825</xdr:rowOff>
    </xdr:from>
    <xdr:to>
      <xdr:col>1</xdr:col>
      <xdr:colOff>5768049</xdr:colOff>
      <xdr:row>68</xdr:row>
      <xdr:rowOff>180481</xdr:rowOff>
    </xdr:to>
    <xdr:pic>
      <xdr:nvPicPr>
        <xdr:cNvPr id="10" name="Picture 9"/>
        <xdr:cNvPicPr>
          <a:picLocks noChangeAspect="1"/>
        </xdr:cNvPicPr>
      </xdr:nvPicPr>
      <xdr:blipFill>
        <a:blip xmlns:r="http://schemas.openxmlformats.org/officeDocument/2006/relationships" r:embed="rId2"/>
        <a:stretch>
          <a:fillRect/>
        </a:stretch>
      </xdr:blipFill>
      <xdr:spPr>
        <a:xfrm>
          <a:off x="581025" y="16259175"/>
          <a:ext cx="5796624" cy="2857006"/>
        </a:xfrm>
        <a:prstGeom prst="rect">
          <a:avLst/>
        </a:prstGeom>
      </xdr:spPr>
    </xdr:pic>
    <xdr:clientData/>
  </xdr:twoCellAnchor>
  <xdr:twoCellAnchor editAs="oneCell">
    <xdr:from>
      <xdr:col>0</xdr:col>
      <xdr:colOff>600076</xdr:colOff>
      <xdr:row>68</xdr:row>
      <xdr:rowOff>190500</xdr:rowOff>
    </xdr:from>
    <xdr:to>
      <xdr:col>1</xdr:col>
      <xdr:colOff>5757605</xdr:colOff>
      <xdr:row>82</xdr:row>
      <xdr:rowOff>94782</xdr:rowOff>
    </xdr:to>
    <xdr:pic>
      <xdr:nvPicPr>
        <xdr:cNvPr id="12" name="Picture 11"/>
        <xdr:cNvPicPr>
          <a:picLocks noChangeAspect="1"/>
        </xdr:cNvPicPr>
      </xdr:nvPicPr>
      <xdr:blipFill>
        <a:blip xmlns:r="http://schemas.openxmlformats.org/officeDocument/2006/relationships" r:embed="rId3"/>
        <a:stretch>
          <a:fillRect/>
        </a:stretch>
      </xdr:blipFill>
      <xdr:spPr>
        <a:xfrm>
          <a:off x="600076" y="19126200"/>
          <a:ext cx="5767129" cy="27046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176212</xdr:colOff>
      <xdr:row>6</xdr:row>
      <xdr:rowOff>188119</xdr:rowOff>
    </xdr:from>
    <xdr:to>
      <xdr:col>3</xdr:col>
      <xdr:colOff>607218</xdr:colOff>
      <xdr:row>20</xdr:row>
      <xdr:rowOff>178594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11907</xdr:colOff>
      <xdr:row>7</xdr:row>
      <xdr:rowOff>11906</xdr:rowOff>
    </xdr:from>
    <xdr:to>
      <xdr:col>13</xdr:col>
      <xdr:colOff>47625</xdr:colOff>
      <xdr:row>21</xdr:row>
      <xdr:rowOff>2381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166688</xdr:colOff>
      <xdr:row>22</xdr:row>
      <xdr:rowOff>11906</xdr:rowOff>
    </xdr:from>
    <xdr:to>
      <xdr:col>3</xdr:col>
      <xdr:colOff>571500</xdr:colOff>
      <xdr:row>38</xdr:row>
      <xdr:rowOff>2382</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xdr:colOff>
      <xdr:row>22</xdr:row>
      <xdr:rowOff>1</xdr:rowOff>
    </xdr:from>
    <xdr:to>
      <xdr:col>13</xdr:col>
      <xdr:colOff>47625</xdr:colOff>
      <xdr:row>37</xdr:row>
      <xdr:rowOff>180977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166688</xdr:colOff>
      <xdr:row>39</xdr:row>
      <xdr:rowOff>0</xdr:rowOff>
    </xdr:from>
    <xdr:to>
      <xdr:col>3</xdr:col>
      <xdr:colOff>595313</xdr:colOff>
      <xdr:row>55</xdr:row>
      <xdr:rowOff>61913</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726282</xdr:colOff>
      <xdr:row>39</xdr:row>
      <xdr:rowOff>11905</xdr:rowOff>
    </xdr:from>
    <xdr:to>
      <xdr:col>13</xdr:col>
      <xdr:colOff>35718</xdr:colOff>
      <xdr:row>55</xdr:row>
      <xdr:rowOff>73818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166687</xdr:colOff>
      <xdr:row>56</xdr:row>
      <xdr:rowOff>166687</xdr:rowOff>
    </xdr:from>
    <xdr:to>
      <xdr:col>3</xdr:col>
      <xdr:colOff>607219</xdr:colOff>
      <xdr:row>73</xdr:row>
      <xdr:rowOff>38100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56</xdr:row>
      <xdr:rowOff>154781</xdr:rowOff>
    </xdr:from>
    <xdr:to>
      <xdr:col>13</xdr:col>
      <xdr:colOff>23812</xdr:colOff>
      <xdr:row>73</xdr:row>
      <xdr:rowOff>26194</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166688</xdr:colOff>
      <xdr:row>74</xdr:row>
      <xdr:rowOff>35719</xdr:rowOff>
    </xdr:from>
    <xdr:to>
      <xdr:col>3</xdr:col>
      <xdr:colOff>595313</xdr:colOff>
      <xdr:row>90</xdr:row>
      <xdr:rowOff>97632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-1</xdr:colOff>
      <xdr:row>74</xdr:row>
      <xdr:rowOff>47625</xdr:rowOff>
    </xdr:from>
    <xdr:to>
      <xdr:col>13</xdr:col>
      <xdr:colOff>47624</xdr:colOff>
      <xdr:row>90</xdr:row>
      <xdr:rowOff>109538</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154781</xdr:colOff>
      <xdr:row>91</xdr:row>
      <xdr:rowOff>142875</xdr:rowOff>
    </xdr:from>
    <xdr:to>
      <xdr:col>3</xdr:col>
      <xdr:colOff>583406</xdr:colOff>
      <xdr:row>108</xdr:row>
      <xdr:rowOff>14288</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583407</xdr:colOff>
      <xdr:row>7</xdr:row>
      <xdr:rowOff>23812</xdr:rowOff>
    </xdr:from>
    <xdr:to>
      <xdr:col>4</xdr:col>
      <xdr:colOff>297656</xdr:colOff>
      <xdr:row>21</xdr:row>
      <xdr:rowOff>11905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11907</xdr:colOff>
      <xdr:row>7</xdr:row>
      <xdr:rowOff>39288</xdr:rowOff>
    </xdr:from>
    <xdr:to>
      <xdr:col>14</xdr:col>
      <xdr:colOff>178595</xdr:colOff>
      <xdr:row>21</xdr:row>
      <xdr:rowOff>11905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595312</xdr:colOff>
      <xdr:row>22</xdr:row>
      <xdr:rowOff>0</xdr:rowOff>
    </xdr:from>
    <xdr:to>
      <xdr:col>4</xdr:col>
      <xdr:colOff>285750</xdr:colOff>
      <xdr:row>37</xdr:row>
      <xdr:rowOff>151209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702469</xdr:colOff>
      <xdr:row>38</xdr:row>
      <xdr:rowOff>178594</xdr:rowOff>
    </xdr:from>
    <xdr:to>
      <xdr:col>14</xdr:col>
      <xdr:colOff>142877</xdr:colOff>
      <xdr:row>55</xdr:row>
      <xdr:rowOff>20240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583406</xdr:colOff>
      <xdr:row>57</xdr:row>
      <xdr:rowOff>11906</xdr:rowOff>
    </xdr:from>
    <xdr:to>
      <xdr:col>4</xdr:col>
      <xdr:colOff>273844</xdr:colOff>
      <xdr:row>73</xdr:row>
      <xdr:rowOff>44052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57</xdr:row>
      <xdr:rowOff>11906</xdr:rowOff>
    </xdr:from>
    <xdr:to>
      <xdr:col>14</xdr:col>
      <xdr:colOff>178595</xdr:colOff>
      <xdr:row>73</xdr:row>
      <xdr:rowOff>44052</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571500</xdr:colOff>
      <xdr:row>74</xdr:row>
      <xdr:rowOff>107156</xdr:rowOff>
    </xdr:from>
    <xdr:to>
      <xdr:col>4</xdr:col>
      <xdr:colOff>261938</xdr:colOff>
      <xdr:row>90</xdr:row>
      <xdr:rowOff>139302</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23813</xdr:colOff>
      <xdr:row>74</xdr:row>
      <xdr:rowOff>107156</xdr:rowOff>
    </xdr:from>
    <xdr:to>
      <xdr:col>14</xdr:col>
      <xdr:colOff>202408</xdr:colOff>
      <xdr:row>90</xdr:row>
      <xdr:rowOff>139302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559594</xdr:colOff>
      <xdr:row>92</xdr:row>
      <xdr:rowOff>0</xdr:rowOff>
    </xdr:from>
    <xdr:to>
      <xdr:col>4</xdr:col>
      <xdr:colOff>250032</xdr:colOff>
      <xdr:row>108</xdr:row>
      <xdr:rowOff>32146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726281</xdr:colOff>
      <xdr:row>92</xdr:row>
      <xdr:rowOff>0</xdr:rowOff>
    </xdr:from>
    <xdr:to>
      <xdr:col>14</xdr:col>
      <xdr:colOff>166689</xdr:colOff>
      <xdr:row>108</xdr:row>
      <xdr:rowOff>32146</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559594</xdr:colOff>
      <xdr:row>109</xdr:row>
      <xdr:rowOff>95250</xdr:rowOff>
    </xdr:from>
    <xdr:to>
      <xdr:col>4</xdr:col>
      <xdr:colOff>250032</xdr:colOff>
      <xdr:row>125</xdr:row>
      <xdr:rowOff>127396</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11906</xdr:colOff>
      <xdr:row>109</xdr:row>
      <xdr:rowOff>107156</xdr:rowOff>
    </xdr:from>
    <xdr:to>
      <xdr:col>14</xdr:col>
      <xdr:colOff>190501</xdr:colOff>
      <xdr:row>125</xdr:row>
      <xdr:rowOff>139302</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559594</xdr:colOff>
      <xdr:row>127</xdr:row>
      <xdr:rowOff>35719</xdr:rowOff>
    </xdr:from>
    <xdr:to>
      <xdr:col>4</xdr:col>
      <xdr:colOff>250032</xdr:colOff>
      <xdr:row>143</xdr:row>
      <xdr:rowOff>67865</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11907</xdr:colOff>
      <xdr:row>127</xdr:row>
      <xdr:rowOff>47625</xdr:rowOff>
    </xdr:from>
    <xdr:to>
      <xdr:col>14</xdr:col>
      <xdr:colOff>190502</xdr:colOff>
      <xdr:row>143</xdr:row>
      <xdr:rowOff>79771</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571501</xdr:colOff>
      <xdr:row>144</xdr:row>
      <xdr:rowOff>119062</xdr:rowOff>
    </xdr:from>
    <xdr:to>
      <xdr:col>4</xdr:col>
      <xdr:colOff>261939</xdr:colOff>
      <xdr:row>160</xdr:row>
      <xdr:rowOff>151208</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726281</xdr:colOff>
      <xdr:row>144</xdr:row>
      <xdr:rowOff>107156</xdr:rowOff>
    </xdr:from>
    <xdr:to>
      <xdr:col>14</xdr:col>
      <xdr:colOff>166689</xdr:colOff>
      <xdr:row>160</xdr:row>
      <xdr:rowOff>139302</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714375</xdr:colOff>
      <xdr:row>22</xdr:row>
      <xdr:rowOff>11906</xdr:rowOff>
    </xdr:from>
    <xdr:to>
      <xdr:col>14</xdr:col>
      <xdr:colOff>154783</xdr:colOff>
      <xdr:row>37</xdr:row>
      <xdr:rowOff>163115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583407</xdr:colOff>
      <xdr:row>38</xdr:row>
      <xdr:rowOff>178594</xdr:rowOff>
    </xdr:from>
    <xdr:to>
      <xdr:col>4</xdr:col>
      <xdr:colOff>273845</xdr:colOff>
      <xdr:row>55</xdr:row>
      <xdr:rowOff>20240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48"/>
  <sheetViews>
    <sheetView topLeftCell="A139" zoomScaleNormal="100" workbookViewId="0">
      <selection activeCell="A141" sqref="A141:XFD141"/>
    </sheetView>
  </sheetViews>
  <sheetFormatPr defaultRowHeight="15.75" x14ac:dyDescent="0.25"/>
  <cols>
    <col min="1" max="1" width="9.140625" style="82"/>
    <col min="2" max="2" width="86.5703125" style="36" customWidth="1"/>
    <col min="3" max="16384" width="9.140625" style="1"/>
  </cols>
  <sheetData>
    <row r="1" spans="1:2" x14ac:dyDescent="0.25">
      <c r="A1" s="104" t="s">
        <v>146</v>
      </c>
    </row>
    <row r="2" spans="1:2" s="105" customFormat="1" x14ac:dyDescent="0.25">
      <c r="A2" s="104" t="s">
        <v>168</v>
      </c>
      <c r="B2" s="39"/>
    </row>
    <row r="3" spans="1:2" ht="94.5" x14ac:dyDescent="0.25">
      <c r="A3" s="82">
        <v>1.1000000000000001</v>
      </c>
      <c r="B3" s="36" t="s">
        <v>438</v>
      </c>
    </row>
    <row r="5" spans="1:2" ht="47.25" x14ac:dyDescent="0.25">
      <c r="A5" s="82">
        <v>1.2</v>
      </c>
      <c r="B5" s="36" t="s">
        <v>165</v>
      </c>
    </row>
    <row r="7" spans="1:2" ht="47.25" x14ac:dyDescent="0.25">
      <c r="A7" s="82">
        <v>1.3</v>
      </c>
      <c r="B7" s="36" t="s">
        <v>388</v>
      </c>
    </row>
    <row r="9" spans="1:2" ht="47.25" x14ac:dyDescent="0.25">
      <c r="A9" s="82">
        <v>1.4</v>
      </c>
      <c r="B9" s="36" t="s">
        <v>235</v>
      </c>
    </row>
    <row r="11" spans="1:2" ht="21" customHeight="1" x14ac:dyDescent="0.25">
      <c r="A11" s="82">
        <v>1.5</v>
      </c>
      <c r="B11" s="36" t="s">
        <v>166</v>
      </c>
    </row>
    <row r="12" spans="1:2" ht="51.75" customHeight="1" x14ac:dyDescent="0.25">
      <c r="B12" s="36" t="s">
        <v>252</v>
      </c>
    </row>
    <row r="13" spans="1:2" ht="60" customHeight="1" x14ac:dyDescent="0.25">
      <c r="B13" s="36" t="s">
        <v>286</v>
      </c>
    </row>
    <row r="14" spans="1:2" ht="34.5" customHeight="1" x14ac:dyDescent="0.25">
      <c r="B14" s="36" t="s">
        <v>246</v>
      </c>
    </row>
    <row r="15" spans="1:2" ht="16.5" customHeight="1" x14ac:dyDescent="0.25"/>
    <row r="16" spans="1:2" x14ac:dyDescent="0.25">
      <c r="A16" s="82">
        <v>1.6</v>
      </c>
      <c r="B16" s="36" t="s">
        <v>167</v>
      </c>
    </row>
    <row r="17" spans="2:2" x14ac:dyDescent="0.25">
      <c r="B17" s="39" t="s">
        <v>168</v>
      </c>
    </row>
    <row r="18" spans="2:2" ht="31.5" x14ac:dyDescent="0.25">
      <c r="B18" s="36" t="s">
        <v>256</v>
      </c>
    </row>
    <row r="19" spans="2:2" ht="31.5" x14ac:dyDescent="0.25">
      <c r="B19" s="39" t="s">
        <v>253</v>
      </c>
    </row>
    <row r="20" spans="2:2" ht="31.5" x14ac:dyDescent="0.25">
      <c r="B20" s="39" t="s">
        <v>392</v>
      </c>
    </row>
    <row r="21" spans="2:2" ht="31.5" x14ac:dyDescent="0.25">
      <c r="B21" s="39" t="s">
        <v>393</v>
      </c>
    </row>
    <row r="22" spans="2:2" ht="31.5" x14ac:dyDescent="0.25">
      <c r="B22" s="39" t="s">
        <v>439</v>
      </c>
    </row>
    <row r="23" spans="2:2" ht="47.25" x14ac:dyDescent="0.25">
      <c r="B23" s="36" t="s">
        <v>440</v>
      </c>
    </row>
    <row r="24" spans="2:2" x14ac:dyDescent="0.25">
      <c r="B24" s="36" t="s">
        <v>203</v>
      </c>
    </row>
    <row r="25" spans="2:2" x14ac:dyDescent="0.25">
      <c r="B25" s="36" t="s">
        <v>204</v>
      </c>
    </row>
    <row r="26" spans="2:2" ht="47.25" x14ac:dyDescent="0.25">
      <c r="B26" s="36" t="s">
        <v>182</v>
      </c>
    </row>
    <row r="27" spans="2:2" x14ac:dyDescent="0.25">
      <c r="B27" s="36" t="s">
        <v>205</v>
      </c>
    </row>
    <row r="28" spans="2:2" x14ac:dyDescent="0.25">
      <c r="B28" s="36" t="s">
        <v>210</v>
      </c>
    </row>
    <row r="29" spans="2:2" x14ac:dyDescent="0.25">
      <c r="B29" s="36" t="s">
        <v>206</v>
      </c>
    </row>
    <row r="30" spans="2:2" x14ac:dyDescent="0.25">
      <c r="B30" s="36" t="s">
        <v>207</v>
      </c>
    </row>
    <row r="31" spans="2:2" x14ac:dyDescent="0.25">
      <c r="B31" s="36" t="s">
        <v>208</v>
      </c>
    </row>
    <row r="32" spans="2:2" x14ac:dyDescent="0.25">
      <c r="B32" s="36" t="s">
        <v>209</v>
      </c>
    </row>
    <row r="33" spans="1:2" x14ac:dyDescent="0.25">
      <c r="B33" s="39" t="s">
        <v>170</v>
      </c>
    </row>
    <row r="34" spans="1:2" ht="31.5" x14ac:dyDescent="0.25">
      <c r="B34" s="36" t="s">
        <v>211</v>
      </c>
    </row>
    <row r="37" spans="1:2" ht="94.5" x14ac:dyDescent="0.25">
      <c r="A37" s="82">
        <v>1.7</v>
      </c>
      <c r="B37" s="36" t="s">
        <v>441</v>
      </c>
    </row>
    <row r="39" spans="1:2" ht="63" x14ac:dyDescent="0.25">
      <c r="A39" s="82">
        <v>1.8</v>
      </c>
      <c r="B39" s="36" t="s">
        <v>387</v>
      </c>
    </row>
    <row r="40" spans="1:2" s="208" customFormat="1" x14ac:dyDescent="0.25">
      <c r="A40" s="206"/>
      <c r="B40" s="207"/>
    </row>
    <row r="84" spans="1:3" x14ac:dyDescent="0.25">
      <c r="A84" s="104" t="s">
        <v>171</v>
      </c>
    </row>
    <row r="85" spans="1:3" ht="63.75" thickBot="1" x14ac:dyDescent="0.3">
      <c r="A85" s="82">
        <v>2.1</v>
      </c>
      <c r="B85" s="36" t="s">
        <v>442</v>
      </c>
      <c r="C85" s="112"/>
    </row>
    <row r="86" spans="1:3" ht="48.75" thickTop="1" thickBot="1" x14ac:dyDescent="0.3">
      <c r="B86" s="36" t="s">
        <v>452</v>
      </c>
      <c r="C86" s="388"/>
    </row>
    <row r="87" spans="1:3" ht="17.25" thickTop="1" thickBot="1" x14ac:dyDescent="0.3">
      <c r="C87" s="112"/>
    </row>
    <row r="88" spans="1:3" ht="48" thickBot="1" x14ac:dyDescent="0.3">
      <c r="B88" s="36" t="s">
        <v>336</v>
      </c>
      <c r="C88" s="107"/>
    </row>
    <row r="89" spans="1:3" x14ac:dyDescent="0.25">
      <c r="C89" s="112"/>
    </row>
    <row r="90" spans="1:3" ht="47.25" x14ac:dyDescent="0.25">
      <c r="B90" s="36" t="s">
        <v>443</v>
      </c>
      <c r="C90" s="113"/>
    </row>
    <row r="91" spans="1:3" ht="16.5" thickBot="1" x14ac:dyDescent="0.3">
      <c r="C91" s="112"/>
    </row>
    <row r="92" spans="1:3" ht="48" thickBot="1" x14ac:dyDescent="0.3">
      <c r="B92" s="36" t="s">
        <v>444</v>
      </c>
      <c r="C92" s="125"/>
    </row>
    <row r="93" spans="1:3" x14ac:dyDescent="0.25">
      <c r="C93" s="112"/>
    </row>
    <row r="94" spans="1:3" x14ac:dyDescent="0.25">
      <c r="B94" s="36" t="s">
        <v>254</v>
      </c>
      <c r="C94" s="209"/>
    </row>
    <row r="95" spans="1:3" x14ac:dyDescent="0.25">
      <c r="C95" s="112"/>
    </row>
    <row r="96" spans="1:3" x14ac:dyDescent="0.25">
      <c r="C96" s="112"/>
    </row>
    <row r="97" spans="1:5" ht="47.25" x14ac:dyDescent="0.25">
      <c r="B97" s="36" t="s">
        <v>445</v>
      </c>
      <c r="C97" s="112"/>
    </row>
    <row r="98" spans="1:5" x14ac:dyDescent="0.25">
      <c r="C98" s="112"/>
    </row>
    <row r="99" spans="1:5" ht="126" x14ac:dyDescent="0.25">
      <c r="A99" s="82">
        <v>2.2000000000000002</v>
      </c>
      <c r="B99" s="36" t="s">
        <v>255</v>
      </c>
    </row>
    <row r="101" spans="1:5" ht="31.5" x14ac:dyDescent="0.25">
      <c r="A101" s="82">
        <v>2.2999999999999998</v>
      </c>
      <c r="B101" s="36" t="s">
        <v>446</v>
      </c>
    </row>
    <row r="103" spans="1:5" ht="126" x14ac:dyDescent="0.25">
      <c r="A103" s="82">
        <v>2.4</v>
      </c>
      <c r="B103" s="36" t="s">
        <v>447</v>
      </c>
      <c r="E103" s="381"/>
    </row>
    <row r="105" spans="1:5" ht="110.25" x14ac:dyDescent="0.25">
      <c r="A105" s="82">
        <v>2.5</v>
      </c>
      <c r="B105" s="36" t="s">
        <v>448</v>
      </c>
    </row>
    <row r="107" spans="1:5" s="105" customFormat="1" x14ac:dyDescent="0.25">
      <c r="A107" s="104" t="s">
        <v>172</v>
      </c>
      <c r="B107" s="39"/>
    </row>
    <row r="108" spans="1:5" ht="31.5" x14ac:dyDescent="0.25">
      <c r="A108" s="82">
        <v>3.1</v>
      </c>
      <c r="B108" s="36" t="s">
        <v>257</v>
      </c>
    </row>
    <row r="110" spans="1:5" ht="47.25" x14ac:dyDescent="0.25">
      <c r="A110" s="82">
        <v>3.2</v>
      </c>
      <c r="B110" s="36" t="s">
        <v>258</v>
      </c>
    </row>
    <row r="112" spans="1:5" ht="63" x14ac:dyDescent="0.25">
      <c r="A112" s="82">
        <v>3.3</v>
      </c>
      <c r="B112" s="36" t="s">
        <v>449</v>
      </c>
    </row>
    <row r="114" spans="1:2" ht="63" x14ac:dyDescent="0.25">
      <c r="A114" s="82">
        <v>3.4</v>
      </c>
      <c r="B114" s="36" t="s">
        <v>401</v>
      </c>
    </row>
    <row r="116" spans="1:2" s="105" customFormat="1" x14ac:dyDescent="0.25">
      <c r="A116" s="104" t="s">
        <v>260</v>
      </c>
      <c r="B116" s="39"/>
    </row>
    <row r="117" spans="1:2" ht="47.25" x14ac:dyDescent="0.25">
      <c r="A117" s="82">
        <v>5.0999999999999996</v>
      </c>
      <c r="B117" s="36" t="s">
        <v>450</v>
      </c>
    </row>
    <row r="119" spans="1:2" ht="63" x14ac:dyDescent="0.25">
      <c r="A119" s="82">
        <v>5.2</v>
      </c>
      <c r="B119" s="36" t="s">
        <v>451</v>
      </c>
    </row>
    <row r="121" spans="1:2" s="105" customFormat="1" x14ac:dyDescent="0.25">
      <c r="A121" s="104" t="s">
        <v>287</v>
      </c>
      <c r="B121" s="39"/>
    </row>
    <row r="122" spans="1:2" ht="31.5" x14ac:dyDescent="0.25">
      <c r="A122" s="82">
        <v>6.1</v>
      </c>
      <c r="B122" s="36" t="s">
        <v>259</v>
      </c>
    </row>
    <row r="124" spans="1:2" s="105" customFormat="1" x14ac:dyDescent="0.25">
      <c r="A124" s="104" t="s">
        <v>173</v>
      </c>
      <c r="B124" s="39"/>
    </row>
    <row r="125" spans="1:2" ht="78.75" x14ac:dyDescent="0.25">
      <c r="A125" s="82">
        <v>7.1</v>
      </c>
      <c r="B125" s="36" t="s">
        <v>174</v>
      </c>
    </row>
    <row r="127" spans="1:2" s="105" customFormat="1" x14ac:dyDescent="0.25">
      <c r="A127" s="104" t="s">
        <v>176</v>
      </c>
      <c r="B127" s="39"/>
    </row>
    <row r="128" spans="1:2" ht="63" x14ac:dyDescent="0.25">
      <c r="A128" s="82">
        <v>8.1</v>
      </c>
      <c r="B128" s="36" t="s">
        <v>389</v>
      </c>
    </row>
    <row r="130" spans="1:3" s="105" customFormat="1" x14ac:dyDescent="0.25">
      <c r="A130" s="104" t="s">
        <v>261</v>
      </c>
      <c r="B130" s="39"/>
    </row>
    <row r="131" spans="1:3" ht="47.25" x14ac:dyDescent="0.25">
      <c r="A131" s="82">
        <v>9.1</v>
      </c>
      <c r="B131" s="36" t="s">
        <v>288</v>
      </c>
    </row>
    <row r="133" spans="1:3" ht="47.25" x14ac:dyDescent="0.25">
      <c r="A133" s="82">
        <v>9.1999999999999993</v>
      </c>
      <c r="B133" s="36" t="s">
        <v>262</v>
      </c>
    </row>
    <row r="135" spans="1:3" s="105" customFormat="1" x14ac:dyDescent="0.25">
      <c r="A135" s="104" t="s">
        <v>405</v>
      </c>
      <c r="B135" s="39" t="s">
        <v>406</v>
      </c>
      <c r="C135" s="105" t="s">
        <v>407</v>
      </c>
    </row>
    <row r="136" spans="1:3" s="105" customFormat="1" x14ac:dyDescent="0.25">
      <c r="A136" s="104"/>
      <c r="B136" s="380">
        <v>42370</v>
      </c>
    </row>
    <row r="137" spans="1:3" ht="31.5" x14ac:dyDescent="0.25">
      <c r="A137" s="82">
        <v>12</v>
      </c>
      <c r="B137" s="36" t="s">
        <v>435</v>
      </c>
      <c r="C137" s="1" t="s">
        <v>408</v>
      </c>
    </row>
    <row r="138" spans="1:3" ht="47.25" x14ac:dyDescent="0.25">
      <c r="A138" s="82">
        <v>12</v>
      </c>
      <c r="B138" s="36" t="s">
        <v>436</v>
      </c>
      <c r="C138" s="1" t="s">
        <v>408</v>
      </c>
    </row>
    <row r="139" spans="1:3" ht="63" x14ac:dyDescent="0.25">
      <c r="A139" s="82">
        <v>12</v>
      </c>
      <c r="B139" s="36" t="s">
        <v>409</v>
      </c>
      <c r="C139" s="1" t="s">
        <v>408</v>
      </c>
    </row>
    <row r="140" spans="1:3" ht="31.5" x14ac:dyDescent="0.25">
      <c r="A140" s="82">
        <v>12</v>
      </c>
      <c r="B140" s="36" t="s">
        <v>437</v>
      </c>
      <c r="C140" s="1" t="s">
        <v>408</v>
      </c>
    </row>
    <row r="142" spans="1:3" x14ac:dyDescent="0.25">
      <c r="B142" s="380">
        <v>42552</v>
      </c>
    </row>
    <row r="143" spans="1:3" x14ac:dyDescent="0.25">
      <c r="A143" s="82">
        <v>13</v>
      </c>
      <c r="B143" s="36" t="s">
        <v>473</v>
      </c>
      <c r="C143" s="1" t="s">
        <v>408</v>
      </c>
    </row>
    <row r="144" spans="1:3" ht="47.25" x14ac:dyDescent="0.25">
      <c r="A144" s="82">
        <v>13</v>
      </c>
      <c r="B144" s="36" t="s">
        <v>474</v>
      </c>
      <c r="C144" s="1" t="s">
        <v>408</v>
      </c>
    </row>
    <row r="145" spans="1:3" ht="47.25" x14ac:dyDescent="0.25">
      <c r="A145" s="82">
        <v>13</v>
      </c>
      <c r="B145" s="36" t="s">
        <v>475</v>
      </c>
      <c r="C145" s="1" t="s">
        <v>408</v>
      </c>
    </row>
    <row r="146" spans="1:3" ht="31.5" x14ac:dyDescent="0.25">
      <c r="A146" s="82">
        <v>13</v>
      </c>
      <c r="B146" s="36" t="s">
        <v>501</v>
      </c>
      <c r="C146" s="1" t="s">
        <v>408</v>
      </c>
    </row>
    <row r="147" spans="1:3" ht="31.5" x14ac:dyDescent="0.25">
      <c r="A147" s="82">
        <v>13</v>
      </c>
      <c r="B147" s="36" t="s">
        <v>500</v>
      </c>
      <c r="C147" s="1" t="s">
        <v>408</v>
      </c>
    </row>
    <row r="148" spans="1:3" ht="31.5" x14ac:dyDescent="0.25">
      <c r="A148" s="82">
        <v>13</v>
      </c>
      <c r="B148" s="36" t="s">
        <v>476</v>
      </c>
      <c r="C148" s="1" t="s">
        <v>408</v>
      </c>
    </row>
  </sheetData>
  <phoneticPr fontId="10" type="noConversion"/>
  <pageMargins left="0.74803149606299213" right="0.74803149606299213" top="1.1811023622047245" bottom="0.98425196850393704" header="0.51181102362204722" footer="0.51181102362204722"/>
  <pageSetup paperSize="9" scale="82" fitToHeight="0" orientation="portrait" r:id="rId1"/>
  <headerFooter alignWithMargins="0">
    <oddHeader>&amp;L&amp;"Calibri,Bold"&amp;16MHA Medium Schemes Framework Performance Toolkit
&amp;A&amp;R© &amp;G</oddHeader>
    <oddFooter>&amp;L&amp;F&amp;RPrinted : &amp;D</oddFooter>
  </headerFooter>
  <rowBreaks count="3" manualBreakCount="3">
    <brk id="37" max="16383" man="1"/>
    <brk id="83" max="16383" man="1"/>
    <brk id="134" max="16383"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9"/>
  <sheetViews>
    <sheetView topLeftCell="A10" zoomScale="75" zoomScaleNormal="75" workbookViewId="0">
      <selection activeCell="C16" sqref="C16"/>
    </sheetView>
  </sheetViews>
  <sheetFormatPr defaultRowHeight="15" x14ac:dyDescent="0.25"/>
  <cols>
    <col min="1" max="1" width="13.85546875" bestFit="1" customWidth="1"/>
    <col min="2" max="2" width="36.85546875" customWidth="1"/>
    <col min="3" max="3" width="14.28515625" customWidth="1"/>
    <col min="4" max="4" width="10.5703125" customWidth="1"/>
    <col min="5" max="5" width="10" style="26" customWidth="1"/>
    <col min="6" max="6" width="12.28515625" customWidth="1"/>
    <col min="7" max="7" width="28.5703125" customWidth="1"/>
    <col min="8" max="8" width="12.28515625" customWidth="1"/>
    <col min="9" max="9" width="13.5703125" customWidth="1"/>
    <col min="10" max="10" width="7.5703125" customWidth="1"/>
    <col min="11" max="11" width="8" customWidth="1"/>
  </cols>
  <sheetData>
    <row r="1" spans="1:11" x14ac:dyDescent="0.25">
      <c r="A1" s="21" t="s">
        <v>65</v>
      </c>
      <c r="B1">
        <f>'Scheme Details'!C10</f>
        <v>0</v>
      </c>
      <c r="C1" s="21" t="s">
        <v>67</v>
      </c>
      <c r="D1">
        <f>'Scheme Details'!C9</f>
        <v>0</v>
      </c>
      <c r="E1"/>
    </row>
    <row r="2" spans="1:11" ht="30" x14ac:dyDescent="0.25">
      <c r="A2" s="21" t="s">
        <v>66</v>
      </c>
      <c r="B2">
        <f>'Scheme Details'!C11</f>
        <v>0</v>
      </c>
      <c r="C2" s="47" t="s">
        <v>68</v>
      </c>
      <c r="D2">
        <f>'Scheme Details'!C5</f>
        <v>0</v>
      </c>
      <c r="E2"/>
      <c r="G2" s="123"/>
    </row>
    <row r="3" spans="1:11" x14ac:dyDescent="0.25">
      <c r="A3" s="21" t="s">
        <v>72</v>
      </c>
      <c r="B3" s="410">
        <f>'Scheme Details'!C21</f>
        <v>0</v>
      </c>
      <c r="C3" s="21" t="s">
        <v>459</v>
      </c>
      <c r="D3" s="410">
        <f>'Scheme Details'!C22</f>
        <v>0</v>
      </c>
      <c r="E3"/>
    </row>
    <row r="5" spans="1:11" s="40" customFormat="1" ht="45" x14ac:dyDescent="0.25">
      <c r="A5" s="40" t="s">
        <v>98</v>
      </c>
      <c r="B5" s="40" t="s">
        <v>28</v>
      </c>
      <c r="C5" s="40" t="s">
        <v>69</v>
      </c>
      <c r="D5" s="40" t="s">
        <v>71</v>
      </c>
      <c r="E5" s="45" t="s">
        <v>74</v>
      </c>
      <c r="F5" s="40" t="s">
        <v>24</v>
      </c>
      <c r="G5" s="40" t="s">
        <v>31</v>
      </c>
      <c r="H5" s="40" t="s">
        <v>37</v>
      </c>
      <c r="I5" s="40" t="s">
        <v>39</v>
      </c>
      <c r="J5" s="40" t="s">
        <v>41</v>
      </c>
      <c r="K5" s="40" t="s">
        <v>40</v>
      </c>
    </row>
    <row r="6" spans="1:11" s="1" customFormat="1" ht="105" x14ac:dyDescent="0.25">
      <c r="A6" s="89">
        <f>'MHA MSF2 KPI''s'!E8</f>
        <v>3.1</v>
      </c>
      <c r="B6" s="83" t="str">
        <f>'MHA MSF2 KPI''s'!F8</f>
        <v>Satisfaction with key aspects that reduce the risk of defects in construction (in scheme &amp; end of scheme)</v>
      </c>
      <c r="C6" s="114">
        <f>C10</f>
        <v>0</v>
      </c>
      <c r="D6" s="69">
        <f>C6</f>
        <v>0</v>
      </c>
      <c r="E6" s="1">
        <f>VLOOKUP(D6,A$23:I$29,9)</f>
        <v>0.5</v>
      </c>
      <c r="F6" s="1" t="str">
        <f>'MHA MSF2 KPI''s'!G8</f>
        <v>Core</v>
      </c>
      <c r="G6" s="83" t="str">
        <f>'MHA MSF2 KPI''s'!H8</f>
        <v>Satisfaction against key aspects</v>
      </c>
      <c r="H6" s="83" t="str">
        <f>'MHA MSF2 KPI''s'!I8</f>
        <v>Scheme</v>
      </c>
      <c r="I6" s="83" t="str">
        <f>'MHA MSF2 KPI''s'!J8</f>
        <v>In Project - 2 month intervals &amp; Within 4 weeks of the end of scheme</v>
      </c>
      <c r="J6" s="83" t="str">
        <f>'MHA MSF2 KPI''s'!K8</f>
        <v>Yes</v>
      </c>
      <c r="K6" s="83" t="str">
        <f>'MHA MSF2 KPI''s'!L8</f>
        <v>Yes</v>
      </c>
    </row>
    <row r="7" spans="1:11" s="1" customFormat="1" ht="15.75" x14ac:dyDescent="0.25">
      <c r="A7" s="7"/>
      <c r="B7" s="2"/>
      <c r="C7" s="56"/>
      <c r="D7" s="34"/>
      <c r="E7" s="27"/>
    </row>
    <row r="8" spans="1:11" s="41" customFormat="1" ht="15.75" x14ac:dyDescent="0.25">
      <c r="A8" s="46" t="s">
        <v>99</v>
      </c>
      <c r="B8" s="40" t="s">
        <v>28</v>
      </c>
      <c r="C8" s="57" t="s">
        <v>69</v>
      </c>
      <c r="D8" s="44"/>
      <c r="E8" s="42"/>
    </row>
    <row r="9" spans="1:11" x14ac:dyDescent="0.25">
      <c r="A9" s="88"/>
      <c r="C9" s="58"/>
    </row>
    <row r="10" spans="1:11" s="21" customFormat="1" ht="105" x14ac:dyDescent="0.25">
      <c r="A10" s="84">
        <f>A6</f>
        <v>3.1</v>
      </c>
      <c r="B10" s="49" t="str">
        <f>B6</f>
        <v>Satisfaction with key aspects that reduce the risk of defects in construction (in scheme &amp; end of scheme)</v>
      </c>
      <c r="C10" s="245"/>
      <c r="E10" s="28"/>
      <c r="F10" s="49" t="str">
        <f t="shared" ref="F10:K10" si="0">F6</f>
        <v>Core</v>
      </c>
      <c r="G10" s="49" t="str">
        <f t="shared" si="0"/>
        <v>Satisfaction against key aspects</v>
      </c>
      <c r="H10" s="49" t="str">
        <f t="shared" si="0"/>
        <v>Scheme</v>
      </c>
      <c r="I10" s="49" t="str">
        <f t="shared" si="0"/>
        <v>In Project - 2 month intervals &amp; Within 4 weeks of the end of scheme</v>
      </c>
      <c r="J10" s="49" t="str">
        <f t="shared" si="0"/>
        <v>Yes</v>
      </c>
      <c r="K10" s="49" t="str">
        <f t="shared" si="0"/>
        <v>Yes</v>
      </c>
    </row>
    <row r="11" spans="1:11" s="32" customFormat="1" x14ac:dyDescent="0.25">
      <c r="A11" s="161"/>
      <c r="B11" s="62"/>
      <c r="C11" s="63"/>
      <c r="E11" s="64"/>
      <c r="F11" s="62"/>
      <c r="G11" s="62"/>
      <c r="H11" s="62"/>
      <c r="I11" s="62"/>
      <c r="J11" s="62"/>
      <c r="K11" s="62"/>
    </row>
    <row r="12" spans="1:11" s="53" customFormat="1" x14ac:dyDescent="0.25">
      <c r="A12" s="200"/>
      <c r="B12" s="62"/>
      <c r="C12" s="73" t="s">
        <v>236</v>
      </c>
      <c r="F12" s="29"/>
      <c r="G12" s="29"/>
      <c r="H12" s="29"/>
      <c r="I12" s="29"/>
      <c r="J12" s="192"/>
      <c r="K12" s="192"/>
    </row>
    <row r="13" spans="1:11" s="32" customFormat="1" x14ac:dyDescent="0.25">
      <c r="A13" s="161"/>
      <c r="B13" s="62"/>
      <c r="C13" s="63"/>
      <c r="E13" s="64"/>
      <c r="F13" s="62"/>
      <c r="G13" s="62"/>
      <c r="H13" s="62"/>
      <c r="I13" s="62"/>
      <c r="J13" s="62"/>
      <c r="K13" s="62"/>
    </row>
    <row r="14" spans="1:11" s="21" customFormat="1" ht="63.75" thickBot="1" x14ac:dyDescent="0.3">
      <c r="A14" s="7">
        <f>'MHA MSF2 KPI''s'!E9</f>
        <v>3.2</v>
      </c>
      <c r="B14" s="36" t="str">
        <f>'MHA MSF2 KPI''s'!F9</f>
        <v>Percentage of disallowed costs due to works not complying with the works information against adjusted target</v>
      </c>
      <c r="C14" s="419"/>
      <c r="E14" s="28"/>
      <c r="F14" s="83" t="str">
        <f>'MHA MSF2 KPI''s'!G9</f>
        <v>Optional - Locally determined</v>
      </c>
      <c r="G14" s="83"/>
      <c r="H14" s="83" t="str">
        <f>'MHA MSF2 KPI''s'!I9</f>
        <v>Scheme</v>
      </c>
      <c r="I14" s="83" t="str">
        <f>'MHA MSF2 KPI''s'!J9</f>
        <v>In Project - 2 month intervals</v>
      </c>
      <c r="J14" s="83"/>
      <c r="K14" s="83"/>
    </row>
    <row r="15" spans="1:11" s="21" customFormat="1" ht="45.75" thickBot="1" x14ac:dyDescent="0.3">
      <c r="A15" s="7">
        <f>'MHA MSF2 KPI''s'!E10</f>
        <v>3.3</v>
      </c>
      <c r="B15" s="36" t="str">
        <f>'MHA MSF2 KPI''s'!F10</f>
        <v>No of NCR's per £100k</v>
      </c>
      <c r="C15" s="420" t="e">
        <f>'Scheme Details'!C55</f>
        <v>#DIV/0!</v>
      </c>
      <c r="E15" s="28"/>
      <c r="F15" s="413" t="str">
        <f>'MHA MSF2 KPI''s'!G10</f>
        <v>Optional - Locally determined</v>
      </c>
      <c r="G15" s="413"/>
      <c r="H15" s="413" t="str">
        <f>'MHA MSF2 KPI''s'!I10</f>
        <v>Scheme</v>
      </c>
      <c r="I15" s="413" t="str">
        <f>'MHA MSF2 KPI''s'!J10</f>
        <v>In Project - 2 month intervals</v>
      </c>
      <c r="J15" s="413"/>
      <c r="K15" s="413"/>
    </row>
    <row r="16" spans="1:11" s="21" customFormat="1" ht="45.75" thickBot="1" x14ac:dyDescent="0.3">
      <c r="A16" s="7">
        <f>'MHA MSF2 KPI''s'!E11</f>
        <v>3.4</v>
      </c>
      <c r="B16" s="36" t="str">
        <f>'MHA MSF2 KPI''s'!F11</f>
        <v>Percentage of NCR's closed out in the agreed timescale</v>
      </c>
      <c r="C16" s="421" t="e">
        <f>'Scheme Details'!C56</f>
        <v>#DIV/0!</v>
      </c>
      <c r="E16" s="28"/>
      <c r="F16" s="413" t="str">
        <f>'MHA MSF2 KPI''s'!G11</f>
        <v>Optional - Locally determined</v>
      </c>
      <c r="G16" s="413"/>
      <c r="H16" s="413" t="str">
        <f>'MHA MSF2 KPI''s'!I11</f>
        <v>Scheme</v>
      </c>
      <c r="I16" s="413" t="str">
        <f>'MHA MSF2 KPI''s'!J11</f>
        <v>In Project - 2 month intervals</v>
      </c>
      <c r="J16" s="413"/>
      <c r="K16" s="413"/>
    </row>
    <row r="17" spans="1:11" s="32" customFormat="1" ht="15.75" x14ac:dyDescent="0.25">
      <c r="A17" s="99"/>
      <c r="B17" s="61"/>
      <c r="C17" s="340"/>
      <c r="E17" s="64"/>
      <c r="F17" s="29"/>
      <c r="G17" s="29"/>
      <c r="H17" s="29"/>
      <c r="I17" s="29"/>
      <c r="J17" s="29"/>
      <c r="K17" s="29"/>
    </row>
    <row r="18" spans="1:11" s="53" customFormat="1" ht="44.25" customHeight="1" x14ac:dyDescent="0.25">
      <c r="B18" s="432" t="str">
        <f>IF(C10&lt;&gt;8,"To help understand performance different than that expected through the Framework, please provide comments below for a score other than eight","")</f>
        <v>To help understand performance different than that expected through the Framework, please provide comments below for a score other than eight</v>
      </c>
      <c r="C18" s="432"/>
      <c r="D18" s="432"/>
      <c r="E18" s="432"/>
      <c r="F18" s="432"/>
      <c r="G18" s="432"/>
      <c r="H18" s="432"/>
      <c r="I18" s="432"/>
      <c r="J18" s="432"/>
      <c r="K18" s="432"/>
    </row>
    <row r="19" spans="1:11" s="53" customFormat="1" ht="21" x14ac:dyDescent="0.25">
      <c r="B19" s="332"/>
      <c r="C19" s="332"/>
      <c r="D19" s="332"/>
      <c r="E19" s="332"/>
      <c r="F19" s="332"/>
      <c r="G19" s="332"/>
      <c r="H19" s="332"/>
      <c r="I19" s="332"/>
      <c r="J19" s="332"/>
      <c r="K19" s="332"/>
    </row>
    <row r="20" spans="1:11" s="197" customFormat="1" ht="170.1" customHeight="1" x14ac:dyDescent="0.25">
      <c r="A20" s="341" t="s">
        <v>81</v>
      </c>
      <c r="B20" s="437"/>
      <c r="C20" s="438"/>
      <c r="D20" s="438"/>
      <c r="E20" s="438"/>
      <c r="F20" s="438"/>
      <c r="G20" s="438"/>
      <c r="H20" s="438"/>
      <c r="I20" s="438"/>
      <c r="J20" s="438"/>
      <c r="K20" s="439"/>
    </row>
    <row r="21" spans="1:11" s="53" customFormat="1" x14ac:dyDescent="0.25">
      <c r="E21" s="54"/>
    </row>
    <row r="22" spans="1:11" s="142" customFormat="1" x14ac:dyDescent="0.25">
      <c r="A22" s="142" t="s">
        <v>69</v>
      </c>
      <c r="B22" s="142" t="s">
        <v>239</v>
      </c>
      <c r="C22" s="142" t="s">
        <v>172</v>
      </c>
      <c r="E22" s="193"/>
      <c r="I22" s="142" t="s">
        <v>74</v>
      </c>
    </row>
    <row r="23" spans="1:11" s="1" customFormat="1" ht="61.5" customHeight="1" x14ac:dyDescent="0.25">
      <c r="A23" s="137">
        <v>0</v>
      </c>
      <c r="B23" s="2" t="s">
        <v>84</v>
      </c>
      <c r="C23" s="440" t="s">
        <v>177</v>
      </c>
      <c r="D23" s="440"/>
      <c r="E23" s="440"/>
      <c r="F23" s="440"/>
      <c r="G23" s="440"/>
      <c r="H23" s="440"/>
      <c r="I23" s="138">
        <v>0.5</v>
      </c>
    </row>
    <row r="24" spans="1:11" s="1" customFormat="1" ht="61.5" customHeight="1" x14ac:dyDescent="0.25">
      <c r="A24" s="137">
        <v>2</v>
      </c>
      <c r="B24" s="2" t="s">
        <v>85</v>
      </c>
      <c r="C24" s="440" t="s">
        <v>4</v>
      </c>
      <c r="D24" s="440"/>
      <c r="E24" s="440"/>
      <c r="F24" s="440"/>
      <c r="G24" s="440"/>
      <c r="H24" s="440"/>
      <c r="I24" s="138">
        <v>0.6</v>
      </c>
    </row>
    <row r="25" spans="1:11" s="1" customFormat="1" ht="49.5" customHeight="1" x14ac:dyDescent="0.25">
      <c r="A25" s="137">
        <v>5</v>
      </c>
      <c r="B25" s="2" t="s">
        <v>86</v>
      </c>
      <c r="C25" s="440" t="s">
        <v>324</v>
      </c>
      <c r="D25" s="440"/>
      <c r="E25" s="440"/>
      <c r="F25" s="440"/>
      <c r="G25" s="440"/>
      <c r="H25" s="440"/>
      <c r="I25" s="138">
        <v>0.8</v>
      </c>
    </row>
    <row r="26" spans="1:11" s="1" customFormat="1" ht="50.25" customHeight="1" x14ac:dyDescent="0.25">
      <c r="A26" s="137">
        <v>6</v>
      </c>
      <c r="B26" s="2" t="s">
        <v>87</v>
      </c>
      <c r="C26" s="440" t="s">
        <v>178</v>
      </c>
      <c r="D26" s="440"/>
      <c r="E26" s="440"/>
      <c r="F26" s="440"/>
      <c r="G26" s="440"/>
      <c r="H26" s="440"/>
      <c r="I26" s="138">
        <v>0.9</v>
      </c>
    </row>
    <row r="27" spans="1:11" s="144" customFormat="1" ht="65.25" customHeight="1" x14ac:dyDescent="0.25">
      <c r="A27" s="146">
        <v>8</v>
      </c>
      <c r="B27" s="143" t="s">
        <v>88</v>
      </c>
      <c r="C27" s="441" t="s">
        <v>179</v>
      </c>
      <c r="D27" s="441"/>
      <c r="E27" s="441"/>
      <c r="F27" s="441"/>
      <c r="G27" s="441"/>
      <c r="H27" s="441"/>
      <c r="I27" s="147">
        <v>1</v>
      </c>
    </row>
    <row r="28" spans="1:11" s="1" customFormat="1" ht="84" customHeight="1" x14ac:dyDescent="0.25">
      <c r="A28" s="138">
        <v>9</v>
      </c>
      <c r="B28" s="2" t="s">
        <v>90</v>
      </c>
      <c r="C28" s="440" t="s">
        <v>180</v>
      </c>
      <c r="D28" s="440"/>
      <c r="E28" s="440"/>
      <c r="F28" s="440"/>
      <c r="G28" s="440"/>
      <c r="H28" s="440"/>
      <c r="I28" s="138">
        <v>1.05</v>
      </c>
    </row>
    <row r="29" spans="1:11" s="1" customFormat="1" ht="67.5" customHeight="1" x14ac:dyDescent="0.25">
      <c r="A29" s="138">
        <v>10</v>
      </c>
      <c r="B29" s="2" t="s">
        <v>89</v>
      </c>
      <c r="C29" s="426" t="s">
        <v>335</v>
      </c>
      <c r="D29" s="426"/>
      <c r="E29" s="426"/>
      <c r="F29" s="426"/>
      <c r="G29" s="426"/>
      <c r="H29" s="426"/>
      <c r="I29" s="138">
        <v>1.1000000000000001</v>
      </c>
    </row>
    <row r="32" spans="1:11" s="60" customFormat="1" x14ac:dyDescent="0.25">
      <c r="A32" s="59"/>
      <c r="B32" s="59" t="s">
        <v>101</v>
      </c>
      <c r="D32" s="59"/>
      <c r="G32" s="59"/>
      <c r="H32" s="213"/>
      <c r="I32" s="213"/>
    </row>
    <row r="33" spans="1:11" s="4" customFormat="1" x14ac:dyDescent="0.25">
      <c r="A33" s="5"/>
      <c r="B33" s="5"/>
      <c r="D33" s="5"/>
      <c r="G33" s="5"/>
      <c r="H33" s="214"/>
      <c r="I33" s="214"/>
    </row>
    <row r="34" spans="1:11" s="51" customFormat="1" ht="15" customHeight="1" x14ac:dyDescent="0.25">
      <c r="A34" s="49"/>
      <c r="B34" s="49" t="s">
        <v>102</v>
      </c>
      <c r="C34" s="426" t="s">
        <v>111</v>
      </c>
      <c r="D34" s="426"/>
      <c r="E34" s="426"/>
      <c r="F34" s="426"/>
      <c r="G34" s="426"/>
      <c r="H34" s="212"/>
      <c r="I34" s="212"/>
    </row>
    <row r="35" spans="1:11" s="51" customFormat="1" ht="15" customHeight="1" x14ac:dyDescent="0.25">
      <c r="A35" s="49"/>
      <c r="B35" s="49"/>
      <c r="C35" s="426" t="s">
        <v>112</v>
      </c>
      <c r="D35" s="426"/>
      <c r="E35" s="426"/>
      <c r="F35" s="426"/>
      <c r="G35" s="426"/>
      <c r="H35" s="212"/>
      <c r="I35" s="212"/>
    </row>
    <row r="36" spans="1:11" s="51" customFormat="1" ht="30.75" customHeight="1" x14ac:dyDescent="0.25">
      <c r="A36" s="49"/>
      <c r="B36" s="49"/>
      <c r="C36" s="426" t="s">
        <v>113</v>
      </c>
      <c r="D36" s="426"/>
      <c r="E36" s="426"/>
      <c r="F36" s="426"/>
      <c r="G36" s="426"/>
      <c r="H36" s="212"/>
      <c r="I36" s="212"/>
    </row>
    <row r="37" spans="1:11" s="51" customFormat="1" ht="15" customHeight="1" x14ac:dyDescent="0.25">
      <c r="A37" s="49"/>
      <c r="B37" s="49"/>
      <c r="C37" s="426" t="s">
        <v>114</v>
      </c>
      <c r="D37" s="426"/>
      <c r="E37" s="426"/>
      <c r="F37" s="426"/>
      <c r="G37" s="426"/>
      <c r="H37" s="212"/>
      <c r="I37" s="212"/>
    </row>
    <row r="38" spans="1:11" s="1" customFormat="1" ht="30.75" customHeight="1" x14ac:dyDescent="0.25">
      <c r="A38" s="2"/>
      <c r="B38" s="49" t="s">
        <v>103</v>
      </c>
      <c r="C38" s="426" t="s">
        <v>117</v>
      </c>
      <c r="D38" s="426"/>
      <c r="E38" s="426"/>
      <c r="F38" s="426"/>
      <c r="G38" s="426"/>
      <c r="H38" s="212"/>
      <c r="I38" s="212"/>
      <c r="K38" s="52"/>
    </row>
    <row r="39" spans="1:11" s="1" customFormat="1" ht="30.75" customHeight="1" x14ac:dyDescent="0.25">
      <c r="A39" s="2"/>
      <c r="B39" s="49"/>
      <c r="C39" s="426" t="s">
        <v>118</v>
      </c>
      <c r="D39" s="426"/>
      <c r="E39" s="426"/>
      <c r="F39" s="426"/>
      <c r="G39" s="426"/>
      <c r="H39" s="212"/>
      <c r="I39" s="212"/>
      <c r="K39" s="52"/>
    </row>
    <row r="40" spans="1:11" s="1" customFormat="1" ht="30.75" customHeight="1" x14ac:dyDescent="0.25">
      <c r="A40" s="2"/>
      <c r="B40" s="49"/>
      <c r="C40" s="426" t="s">
        <v>119</v>
      </c>
      <c r="D40" s="426"/>
      <c r="E40" s="426"/>
      <c r="F40" s="426"/>
      <c r="G40" s="426"/>
      <c r="H40" s="212"/>
      <c r="I40" s="212"/>
      <c r="K40" s="52"/>
    </row>
    <row r="41" spans="1:11" s="1" customFormat="1" ht="30" customHeight="1" x14ac:dyDescent="0.25">
      <c r="A41" s="2"/>
      <c r="B41" s="49" t="s">
        <v>104</v>
      </c>
      <c r="C41" s="426" t="s">
        <v>120</v>
      </c>
      <c r="D41" s="426"/>
      <c r="E41" s="426"/>
      <c r="F41" s="426"/>
      <c r="G41" s="426"/>
      <c r="H41" s="212"/>
      <c r="I41" s="212"/>
      <c r="K41" s="52"/>
    </row>
    <row r="42" spans="1:11" s="1" customFormat="1" ht="33.75" customHeight="1" x14ac:dyDescent="0.25">
      <c r="A42" s="2"/>
      <c r="B42" s="49" t="s">
        <v>91</v>
      </c>
      <c r="C42" s="426" t="s">
        <v>115</v>
      </c>
      <c r="D42" s="426"/>
      <c r="E42" s="426"/>
      <c r="F42" s="426"/>
      <c r="G42" s="426"/>
      <c r="H42" s="212"/>
      <c r="I42" s="212"/>
    </row>
    <row r="43" spans="1:11" s="1" customFormat="1" ht="50.25" customHeight="1" x14ac:dyDescent="0.25">
      <c r="A43" s="2"/>
      <c r="B43" s="49"/>
      <c r="C43" s="436" t="s">
        <v>116</v>
      </c>
      <c r="D43" s="436"/>
      <c r="E43" s="436"/>
      <c r="F43" s="436"/>
      <c r="G43" s="436"/>
      <c r="H43" s="212"/>
      <c r="I43" s="212"/>
    </row>
    <row r="44" spans="1:11" s="1" customFormat="1" x14ac:dyDescent="0.25">
      <c r="A44" s="2"/>
      <c r="B44" s="49"/>
      <c r="C44" s="436" t="s">
        <v>124</v>
      </c>
      <c r="D44" s="436"/>
      <c r="E44" s="436"/>
      <c r="F44" s="436"/>
      <c r="G44" s="436"/>
      <c r="H44" s="212"/>
      <c r="I44" s="212"/>
    </row>
    <row r="45" spans="1:11" s="1" customFormat="1" ht="15" customHeight="1" x14ac:dyDescent="0.25">
      <c r="A45" s="2"/>
      <c r="B45" s="49" t="s">
        <v>92</v>
      </c>
      <c r="C45" s="426" t="s">
        <v>121</v>
      </c>
      <c r="D45" s="426"/>
      <c r="E45" s="426"/>
      <c r="F45" s="426"/>
      <c r="G45" s="426"/>
      <c r="H45" s="212"/>
      <c r="I45" s="212"/>
    </row>
    <row r="46" spans="1:11" s="1" customFormat="1" ht="35.25" customHeight="1" x14ac:dyDescent="0.25">
      <c r="A46" s="2"/>
      <c r="B46" s="49"/>
      <c r="C46" s="426" t="s">
        <v>125</v>
      </c>
      <c r="D46" s="426"/>
      <c r="E46" s="426"/>
      <c r="F46" s="426"/>
      <c r="G46" s="426"/>
      <c r="H46" s="212"/>
      <c r="I46" s="212"/>
    </row>
    <row r="47" spans="1:11" s="1" customFormat="1" ht="15" customHeight="1" x14ac:dyDescent="0.25">
      <c r="A47" s="2"/>
      <c r="B47" s="49"/>
      <c r="C47" s="426" t="s">
        <v>122</v>
      </c>
      <c r="D47" s="426"/>
      <c r="E47" s="426"/>
      <c r="F47" s="426"/>
      <c r="G47" s="426"/>
      <c r="H47" s="212"/>
      <c r="I47" s="212"/>
    </row>
    <row r="48" spans="1:11" s="1" customFormat="1" ht="15" customHeight="1" x14ac:dyDescent="0.25">
      <c r="A48" s="2"/>
      <c r="B48" s="49" t="s">
        <v>93</v>
      </c>
      <c r="C48" s="426" t="s">
        <v>123</v>
      </c>
      <c r="D48" s="426"/>
      <c r="E48" s="426"/>
      <c r="F48" s="426"/>
      <c r="G48" s="426"/>
      <c r="H48" s="212"/>
      <c r="I48" s="212"/>
    </row>
    <row r="49" spans="2:9" x14ac:dyDescent="0.25">
      <c r="B49" s="35" t="s">
        <v>485</v>
      </c>
      <c r="C49" s="203"/>
      <c r="D49" s="203"/>
      <c r="E49" s="203"/>
      <c r="F49" s="203"/>
      <c r="G49" s="203"/>
      <c r="H49" s="212"/>
      <c r="I49" s="212"/>
    </row>
    <row r="50" spans="2:9" ht="30" x14ac:dyDescent="0.25">
      <c r="B50" s="413" t="s">
        <v>477</v>
      </c>
      <c r="C50" s="436" t="s">
        <v>478</v>
      </c>
      <c r="D50" s="436"/>
      <c r="E50" s="436"/>
      <c r="F50" s="436"/>
      <c r="G50" s="436"/>
      <c r="H50" s="212"/>
      <c r="I50" s="212"/>
    </row>
    <row r="51" spans="2:9" ht="32.25" customHeight="1" x14ac:dyDescent="0.25">
      <c r="C51" s="442" t="s">
        <v>479</v>
      </c>
      <c r="D51" s="442"/>
      <c r="E51" s="442"/>
      <c r="F51" s="442"/>
      <c r="G51" s="442"/>
    </row>
    <row r="52" spans="2:9" ht="29.25" customHeight="1" x14ac:dyDescent="0.25">
      <c r="C52" s="442" t="s">
        <v>480</v>
      </c>
      <c r="D52" s="442"/>
      <c r="E52" s="442"/>
      <c r="F52" s="442"/>
      <c r="G52" s="442"/>
    </row>
    <row r="53" spans="2:9" ht="30" customHeight="1" x14ac:dyDescent="0.25">
      <c r="C53" s="442" t="s">
        <v>481</v>
      </c>
      <c r="D53" s="442"/>
      <c r="E53" s="442"/>
      <c r="F53" s="442"/>
      <c r="G53" s="442"/>
    </row>
    <row r="54" spans="2:9" ht="30.75" customHeight="1" x14ac:dyDescent="0.25">
      <c r="C54" s="442" t="s">
        <v>482</v>
      </c>
      <c r="D54" s="442"/>
      <c r="E54" s="442"/>
      <c r="F54" s="442"/>
      <c r="G54" s="442"/>
    </row>
    <row r="55" spans="2:9" ht="30" customHeight="1" x14ac:dyDescent="0.25">
      <c r="C55" s="442" t="s">
        <v>483</v>
      </c>
      <c r="D55" s="442"/>
      <c r="E55" s="442"/>
      <c r="F55" s="442"/>
      <c r="G55" s="442"/>
    </row>
    <row r="56" spans="2:9" ht="33.75" customHeight="1" x14ac:dyDescent="0.25">
      <c r="C56" s="442" t="s">
        <v>484</v>
      </c>
      <c r="D56" s="442"/>
      <c r="E56" s="442"/>
      <c r="F56" s="442"/>
      <c r="G56" s="442"/>
    </row>
    <row r="57" spans="2:9" ht="30" customHeight="1" x14ac:dyDescent="0.25">
      <c r="C57" s="442" t="s">
        <v>486</v>
      </c>
      <c r="D57" s="442"/>
      <c r="E57" s="442"/>
      <c r="F57" s="442"/>
      <c r="G57" s="442"/>
    </row>
    <row r="58" spans="2:9" ht="29.25" customHeight="1" x14ac:dyDescent="0.25">
      <c r="C58" s="442" t="s">
        <v>487</v>
      </c>
      <c r="D58" s="442"/>
      <c r="E58" s="442"/>
      <c r="F58" s="442"/>
      <c r="G58" s="442"/>
    </row>
    <row r="59" spans="2:9" ht="29.25" customHeight="1" x14ac:dyDescent="0.25">
      <c r="C59" s="442" t="s">
        <v>488</v>
      </c>
      <c r="D59" s="442"/>
      <c r="E59" s="442"/>
      <c r="F59" s="442"/>
      <c r="G59" s="442"/>
    </row>
  </sheetData>
  <sheetProtection sheet="1" objects="1" scenarios="1"/>
  <mergeCells count="34">
    <mergeCell ref="C56:G56"/>
    <mergeCell ref="C57:G57"/>
    <mergeCell ref="C58:G58"/>
    <mergeCell ref="C59:G59"/>
    <mergeCell ref="C51:G51"/>
    <mergeCell ref="C52:G52"/>
    <mergeCell ref="C53:G53"/>
    <mergeCell ref="C54:G54"/>
    <mergeCell ref="C55:G55"/>
    <mergeCell ref="B18:K18"/>
    <mergeCell ref="B20:K20"/>
    <mergeCell ref="C37:G37"/>
    <mergeCell ref="C38:G38"/>
    <mergeCell ref="C36:G36"/>
    <mergeCell ref="C23:H23"/>
    <mergeCell ref="C24:H24"/>
    <mergeCell ref="C25:H25"/>
    <mergeCell ref="C34:G34"/>
    <mergeCell ref="C35:G35"/>
    <mergeCell ref="C26:H26"/>
    <mergeCell ref="C27:H27"/>
    <mergeCell ref="C28:H28"/>
    <mergeCell ref="C29:H29"/>
    <mergeCell ref="C50:G50"/>
    <mergeCell ref="C39:G39"/>
    <mergeCell ref="C44:G44"/>
    <mergeCell ref="C45:G45"/>
    <mergeCell ref="C46:G46"/>
    <mergeCell ref="C47:G47"/>
    <mergeCell ref="C48:G48"/>
    <mergeCell ref="C40:G40"/>
    <mergeCell ref="C41:G41"/>
    <mergeCell ref="C42:G42"/>
    <mergeCell ref="C43:G43"/>
  </mergeCells>
  <phoneticPr fontId="10" type="noConversion"/>
  <dataValidations count="1">
    <dataValidation type="list" allowBlank="1" showInputMessage="1" showErrorMessage="1" sqref="C10">
      <formula1>"0,2,5,6,8,9,10"</formula1>
    </dataValidation>
  </dataValidations>
  <printOptions gridLines="1"/>
  <pageMargins left="0.70866141732283472" right="0.70866141732283472" top="0.74803149606299213" bottom="0.74803149606299213" header="0.31496062992125984" footer="0.31496062992125984"/>
  <pageSetup paperSize="9" scale="78" fitToHeight="0" orientation="landscape" r:id="rId1"/>
  <headerFooter alignWithMargins="0">
    <oddHeader>&amp;L&amp;"Calibri,Bold"&amp;16MHA Medium Schemes Framework Performance Toolkit
&amp;A&amp;R© &amp;G</oddHeader>
    <oddFooter>&amp;L&amp;F&amp;RPrinted : &amp;D</oddFooter>
  </headerFooter>
  <rowBreaks count="3" manualBreakCount="3">
    <brk id="7" max="16383" man="1"/>
    <brk id="21" max="16383" man="1"/>
    <brk id="31"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H32"/>
  <sheetViews>
    <sheetView topLeftCell="A7" zoomScale="75" zoomScaleNormal="75" workbookViewId="0">
      <selection activeCell="C17" sqref="C17"/>
    </sheetView>
  </sheetViews>
  <sheetFormatPr defaultRowHeight="15" x14ac:dyDescent="0.25"/>
  <cols>
    <col min="1" max="1" width="14.42578125" customWidth="1"/>
    <col min="2" max="2" width="32.140625" customWidth="1"/>
    <col min="3" max="3" width="14.5703125" customWidth="1"/>
    <col min="4" max="4" width="11.85546875" customWidth="1"/>
    <col min="5" max="5" width="11.7109375" customWidth="1"/>
    <col min="6" max="6" width="12.5703125" customWidth="1"/>
    <col min="7" max="7" width="31.7109375" style="35" customWidth="1"/>
    <col min="9" max="9" width="10.42578125" customWidth="1"/>
    <col min="10" max="10" width="8" customWidth="1"/>
    <col min="11" max="11" width="7.28515625" customWidth="1"/>
  </cols>
  <sheetData>
    <row r="1" spans="1:216" x14ac:dyDescent="0.25">
      <c r="A1" s="21" t="s">
        <v>65</v>
      </c>
      <c r="B1">
        <f>'Scheme Details'!C10</f>
        <v>0</v>
      </c>
      <c r="C1" s="21" t="s">
        <v>67</v>
      </c>
      <c r="D1">
        <f>'Scheme Details'!C9</f>
        <v>0</v>
      </c>
    </row>
    <row r="2" spans="1:216" ht="30" x14ac:dyDescent="0.25">
      <c r="A2" s="21" t="s">
        <v>66</v>
      </c>
      <c r="B2">
        <f>'Scheme Details'!C11</f>
        <v>0</v>
      </c>
      <c r="C2" s="47" t="s">
        <v>68</v>
      </c>
      <c r="D2">
        <f>'Scheme Details'!C5</f>
        <v>0</v>
      </c>
      <c r="G2" s="123"/>
      <c r="I2" s="106"/>
      <c r="J2" s="53"/>
      <c r="K2" s="53"/>
    </row>
    <row r="3" spans="1:216" x14ac:dyDescent="0.25">
      <c r="A3" s="21" t="s">
        <v>72</v>
      </c>
      <c r="B3" s="410">
        <f>'Scheme Details'!C21</f>
        <v>0</v>
      </c>
      <c r="C3" s="21" t="s">
        <v>459</v>
      </c>
      <c r="D3" s="410">
        <f>'Scheme Details'!C22</f>
        <v>0</v>
      </c>
    </row>
    <row r="5" spans="1:216" s="40" customFormat="1" ht="30" x14ac:dyDescent="0.25">
      <c r="A5" s="40" t="s">
        <v>98</v>
      </c>
      <c r="B5" s="40" t="s">
        <v>28</v>
      </c>
      <c r="C5" s="40" t="s">
        <v>69</v>
      </c>
      <c r="D5" s="40" t="s">
        <v>71</v>
      </c>
      <c r="E5" s="45" t="s">
        <v>74</v>
      </c>
      <c r="F5" s="40" t="s">
        <v>24</v>
      </c>
      <c r="G5" s="40" t="s">
        <v>31</v>
      </c>
      <c r="H5" s="40" t="s">
        <v>37</v>
      </c>
      <c r="I5" s="40" t="s">
        <v>39</v>
      </c>
      <c r="J5" s="40" t="s">
        <v>41</v>
      </c>
      <c r="K5" s="40" t="s">
        <v>40</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row>
    <row r="6" spans="1:216" ht="105" x14ac:dyDescent="0.25">
      <c r="A6" s="89">
        <f>'MHA MSF2 KPI''s'!E13</f>
        <v>4.0999999999999996</v>
      </c>
      <c r="B6" s="83" t="str">
        <f>'MHA MSF2 KPI''s'!F13</f>
        <v>Predictability of cost (pain/gain share at completion) (in scheme &amp; end of scheme)</v>
      </c>
      <c r="C6" s="230" t="e">
        <f>C10</f>
        <v>#DIV/0!</v>
      </c>
      <c r="D6" s="114" t="e">
        <f>VLOOKUP(C6,'4_Cost Management Muliplier'!A:C,2)</f>
        <v>#DIV/0!</v>
      </c>
      <c r="E6" s="1" t="e">
        <f>VLOOKUP(C6,'4_Cost Management Muliplier'!A:C,3)</f>
        <v>#DIV/0!</v>
      </c>
      <c r="F6" s="1" t="str">
        <f>'MHA MSF2 KPI''s'!G13</f>
        <v>Core</v>
      </c>
      <c r="G6" s="202" t="str">
        <f>'MHA MSF2 KPI''s'!H13</f>
        <v>Percentage variation of cost against adjusted target price (% pain/gain share)</v>
      </c>
      <c r="H6" s="1" t="str">
        <f>'MHA MSF2 KPI''s'!I13</f>
        <v>Scheme</v>
      </c>
      <c r="I6" s="83" t="str">
        <f>'MHA MSF2 KPI''s'!J13</f>
        <v>In Project - 2 month intervals &amp; Within 3 months of end of scheme</v>
      </c>
      <c r="J6" s="1" t="str">
        <f>'MHA MSF2 KPI''s'!K13</f>
        <v>Yes</v>
      </c>
      <c r="K6" s="1" t="str">
        <f>'MHA MSF2 KPI''s'!L13</f>
        <v>Yes</v>
      </c>
    </row>
    <row r="7" spans="1:216" s="106" customFormat="1" x14ac:dyDescent="0.25">
      <c r="A7" s="199"/>
      <c r="B7" s="75"/>
      <c r="C7"/>
      <c r="D7" s="74"/>
      <c r="E7" s="112"/>
      <c r="F7" s="112"/>
      <c r="G7" s="122"/>
      <c r="H7" s="112"/>
      <c r="I7" s="122"/>
      <c r="J7" s="112"/>
      <c r="K7" s="112"/>
    </row>
    <row r="8" spans="1:216" s="41" customFormat="1" ht="15.75" x14ac:dyDescent="0.25">
      <c r="A8" s="46" t="s">
        <v>99</v>
      </c>
      <c r="B8" s="40" t="s">
        <v>28</v>
      </c>
      <c r="C8" s="57" t="s">
        <v>69</v>
      </c>
      <c r="D8" s="44"/>
      <c r="E8" s="42"/>
    </row>
    <row r="9" spans="1:216" s="77" customFormat="1" ht="16.5" thickBot="1" x14ac:dyDescent="0.3">
      <c r="A9" s="160"/>
      <c r="B9" s="78"/>
      <c r="C9" s="63"/>
      <c r="D9" s="218"/>
      <c r="E9" s="219"/>
    </row>
    <row r="10" spans="1:216" s="132" customFormat="1" ht="105.75" thickBot="1" x14ac:dyDescent="0.3">
      <c r="A10" s="201">
        <f>A6</f>
        <v>4.0999999999999996</v>
      </c>
      <c r="B10" s="117" t="str">
        <f>B6</f>
        <v>Predictability of cost (pain/gain share at completion) (in scheme &amp; end of scheme)</v>
      </c>
      <c r="C10" s="217" t="e">
        <f>'Scheme Details'!C53</f>
        <v>#DIV/0!</v>
      </c>
      <c r="D10" s="228" t="e">
        <f>VLOOKUP(ROUND(C10,2),'4_Cost Management Muliplier'!A2:C68,2)</f>
        <v>#DIV/0!</v>
      </c>
      <c r="E10" s="117" t="e">
        <f t="shared" ref="E10:K10" si="0">E6</f>
        <v>#DIV/0!</v>
      </c>
      <c r="F10" s="117" t="str">
        <f t="shared" si="0"/>
        <v>Core</v>
      </c>
      <c r="G10" s="117" t="str">
        <f t="shared" si="0"/>
        <v>Percentage variation of cost against adjusted target price (% pain/gain share)</v>
      </c>
      <c r="H10" s="117" t="str">
        <f t="shared" si="0"/>
        <v>Scheme</v>
      </c>
      <c r="I10" s="117" t="str">
        <f t="shared" si="0"/>
        <v>In Project - 2 month intervals &amp; Within 3 months of end of scheme</v>
      </c>
      <c r="J10" s="117" t="str">
        <f t="shared" si="0"/>
        <v>Yes</v>
      </c>
      <c r="K10" s="117" t="str">
        <f t="shared" si="0"/>
        <v>Yes</v>
      </c>
    </row>
    <row r="11" spans="1:216" s="132" customFormat="1" ht="15.75" x14ac:dyDescent="0.25">
      <c r="A11" s="201"/>
      <c r="B11" s="117"/>
      <c r="C11" s="131"/>
      <c r="D11" s="131"/>
      <c r="E11" s="117"/>
      <c r="F11" s="117"/>
      <c r="G11" s="117"/>
      <c r="H11" s="117"/>
      <c r="I11" s="117"/>
      <c r="J11" s="117"/>
      <c r="K11" s="117"/>
    </row>
    <row r="12" spans="1:216" s="132" customFormat="1" ht="15.75" x14ac:dyDescent="0.25">
      <c r="A12" s="201"/>
      <c r="B12" s="117"/>
      <c r="C12" s="128" t="s">
        <v>283</v>
      </c>
      <c r="D12" s="131"/>
      <c r="E12" s="117"/>
      <c r="F12" s="117"/>
      <c r="G12" s="117"/>
      <c r="H12" s="117"/>
      <c r="I12" s="117"/>
      <c r="J12" s="117"/>
      <c r="K12" s="117"/>
    </row>
    <row r="13" spans="1:216" s="132" customFormat="1" ht="15.75" x14ac:dyDescent="0.25">
      <c r="A13" s="201"/>
      <c r="B13" s="117"/>
      <c r="C13" s="131"/>
      <c r="D13" s="131"/>
      <c r="E13" s="117"/>
      <c r="F13" s="117"/>
      <c r="G13" s="117"/>
      <c r="H13" s="117"/>
      <c r="I13" s="117"/>
      <c r="J13" s="117"/>
      <c r="K13" s="117"/>
    </row>
    <row r="14" spans="1:216" ht="45" x14ac:dyDescent="0.25">
      <c r="A14" s="89">
        <f>'MHA MSF2 KPI''s'!E14</f>
        <v>4.2</v>
      </c>
      <c r="B14" s="83" t="str">
        <f>'MHA MSF2 KPI''s'!F14</f>
        <v>Cost Performance - comparison of budget cost of work to actual cost of work performed (percentage)</v>
      </c>
      <c r="C14" s="346"/>
      <c r="D14" s="80"/>
      <c r="E14" s="27"/>
      <c r="F14" s="83" t="str">
        <f>'MHA MSF2 KPI''s'!G14</f>
        <v>Optional - Locally determined</v>
      </c>
      <c r="G14" s="83" t="str">
        <f>'MHA MSF2 KPI''s'!H14</f>
        <v>Comparison of budgeted cost of work to actual cost of work performed</v>
      </c>
      <c r="H14" s="1" t="str">
        <f>'MHA MSF2 KPI''s'!I14</f>
        <v>Scheme</v>
      </c>
      <c r="I14" s="83" t="str">
        <f>'MHA MSF2 KPI''s'!J14</f>
        <v>In Project - 2 month intervals</v>
      </c>
      <c r="J14" s="1"/>
      <c r="K14" s="1"/>
    </row>
    <row r="15" spans="1:216" ht="60" x14ac:dyDescent="0.25">
      <c r="A15" s="89">
        <f>'MHA MSF2 KPI''s'!E15</f>
        <v>4.3</v>
      </c>
      <c r="B15" s="2" t="str">
        <f>'MHA MSF2 KPI''s'!F15</f>
        <v>Accurately priced compensation events - Percentage of initial value of submitted CE's to final agreed value</v>
      </c>
      <c r="C15" s="346"/>
      <c r="D15" s="76"/>
      <c r="E15" s="27"/>
      <c r="F15" s="83" t="str">
        <f>'MHA MSF2 KPI''s'!G15</f>
        <v>Optional - Locally determined</v>
      </c>
      <c r="G15" s="83" t="str">
        <f>'MHA MSF2 KPI''s'!H15</f>
        <v>Ratio of cumulative initially submitted value of CE's to the final agreed value of those same events.</v>
      </c>
      <c r="H15" s="1" t="str">
        <f>'MHA MSF2 KPI''s'!I15</f>
        <v>Scheme</v>
      </c>
      <c r="I15" s="83" t="str">
        <f>'MHA MSF2 KPI''s'!J15</f>
        <v>In Project - 2 month intervals</v>
      </c>
      <c r="J15" s="1"/>
      <c r="K15" s="1"/>
    </row>
    <row r="16" spans="1:216" ht="45" x14ac:dyDescent="0.25">
      <c r="A16" s="89">
        <f>'MHA MSF2 KPI''s'!E16</f>
        <v>4.4000000000000004</v>
      </c>
      <c r="B16" s="2" t="str">
        <f>'MHA MSF2 KPI''s'!F16</f>
        <v>Accuracy of cost and payment records expressed as a percentage</v>
      </c>
      <c r="C16" s="346"/>
      <c r="D16" s="69"/>
      <c r="E16" s="27"/>
      <c r="F16" s="83" t="str">
        <f>'MHA MSF2 KPI''s'!G16</f>
        <v>Optional - Locally determined</v>
      </c>
      <c r="G16" s="83" t="str">
        <f>'MHA MSF2 KPI''s'!H16</f>
        <v>From audits of submitted cost information</v>
      </c>
      <c r="H16" s="1" t="str">
        <f>'MHA MSF2 KPI''s'!I16</f>
        <v>Scheme</v>
      </c>
      <c r="I16" s="83" t="str">
        <f>'MHA MSF2 KPI''s'!J16</f>
        <v>In Project - 2 month intervals</v>
      </c>
      <c r="J16" s="1"/>
      <c r="K16" s="1"/>
      <c r="L16" s="1"/>
    </row>
    <row r="17" spans="1:12" ht="45" x14ac:dyDescent="0.25">
      <c r="A17" s="221">
        <f>'MHA MSF2 KPI''s'!E17</f>
        <v>4.5</v>
      </c>
      <c r="B17" s="220" t="str">
        <f>'MHA MSF2 KPI''s'!F17</f>
        <v>Percentage of compensation events agreed in relation to the number submitted</v>
      </c>
      <c r="C17" s="346"/>
      <c r="D17" s="69"/>
      <c r="E17" s="27"/>
      <c r="F17" s="220" t="str">
        <f>'MHA MSF2 KPI''s'!G17</f>
        <v>Optional - Locally determined</v>
      </c>
      <c r="G17" s="220" t="str">
        <f>'MHA MSF2 KPI''s'!H17</f>
        <v>From EWN/CE register</v>
      </c>
      <c r="H17" s="1" t="str">
        <f>'MHA MSF2 KPI''s'!I17</f>
        <v>Scheme</v>
      </c>
      <c r="I17" s="220" t="str">
        <f>'MHA MSF2 KPI''s'!J17</f>
        <v>In Project - 2 month intervals</v>
      </c>
      <c r="J17" s="1"/>
      <c r="K17" s="1"/>
      <c r="L17" s="1"/>
    </row>
    <row r="18" spans="1:12" s="53" customFormat="1" x14ac:dyDescent="0.25">
      <c r="A18" s="333"/>
      <c r="B18" s="29"/>
      <c r="C18" s="112"/>
      <c r="D18" s="261"/>
      <c r="E18" s="342"/>
      <c r="F18" s="29"/>
      <c r="G18" s="29"/>
      <c r="H18" s="31"/>
      <c r="I18" s="29"/>
      <c r="J18" s="31"/>
      <c r="K18" s="31"/>
      <c r="L18" s="31"/>
    </row>
    <row r="19" spans="1:12" s="53" customFormat="1" ht="44.25" customHeight="1" x14ac:dyDescent="0.25">
      <c r="B19" s="432" t="e">
        <f>IF(D6&lt;&gt;8,"To help understand performance different than that expected through the Framework, please provide comments below for a score other than eight","")</f>
        <v>#DIV/0!</v>
      </c>
      <c r="C19" s="432"/>
      <c r="D19" s="432"/>
      <c r="E19" s="432"/>
      <c r="F19" s="432"/>
      <c r="G19" s="432"/>
      <c r="H19" s="432"/>
      <c r="I19" s="432"/>
      <c r="J19" s="432"/>
      <c r="K19" s="432"/>
    </row>
    <row r="20" spans="1:12" s="53" customFormat="1" x14ac:dyDescent="0.25">
      <c r="A20" s="333"/>
      <c r="B20" s="29"/>
      <c r="C20" s="112"/>
      <c r="D20" s="261"/>
      <c r="E20" s="342"/>
      <c r="F20" s="29"/>
      <c r="G20" s="29"/>
      <c r="H20" s="31"/>
      <c r="I20" s="29"/>
      <c r="J20" s="31"/>
      <c r="K20" s="31"/>
      <c r="L20" s="31"/>
    </row>
    <row r="21" spans="1:12" s="53" customFormat="1" ht="170.1" customHeight="1" x14ac:dyDescent="0.25">
      <c r="A21" s="234" t="s">
        <v>81</v>
      </c>
      <c r="B21" s="443"/>
      <c r="C21" s="444"/>
      <c r="D21" s="444"/>
      <c r="E21" s="444"/>
      <c r="F21" s="444"/>
      <c r="G21" s="444"/>
      <c r="H21" s="444"/>
      <c r="I21" s="444"/>
      <c r="J21" s="444"/>
      <c r="K21" s="445"/>
      <c r="L21" s="31"/>
    </row>
    <row r="22" spans="1:12" s="345" customFormat="1" x14ac:dyDescent="0.25">
      <c r="A22" s="94"/>
      <c r="B22" s="94"/>
      <c r="C22" s="96"/>
      <c r="D22" s="343"/>
      <c r="E22" s="344"/>
      <c r="F22" s="94"/>
      <c r="G22" s="94"/>
      <c r="H22" s="96"/>
      <c r="I22" s="96"/>
      <c r="J22" s="96"/>
      <c r="K22" s="96"/>
      <c r="L22" s="96"/>
    </row>
    <row r="23" spans="1:12" s="140" customFormat="1" x14ac:dyDescent="0.25">
      <c r="B23" s="140" t="s">
        <v>183</v>
      </c>
      <c r="C23" s="140" t="s">
        <v>74</v>
      </c>
      <c r="E23" s="141"/>
    </row>
    <row r="24" spans="1:12" s="32" customFormat="1" x14ac:dyDescent="0.25">
      <c r="E24" s="64"/>
    </row>
    <row r="25" spans="1:12" s="32" customFormat="1" x14ac:dyDescent="0.25">
      <c r="B25" s="157" t="s">
        <v>278</v>
      </c>
      <c r="E25" s="64"/>
    </row>
    <row r="26" spans="1:12" s="32" customFormat="1" x14ac:dyDescent="0.25">
      <c r="E26" s="64"/>
    </row>
    <row r="27" spans="1:12" x14ac:dyDescent="0.25">
      <c r="B27" s="75"/>
    </row>
    <row r="28" spans="1:12" x14ac:dyDescent="0.25">
      <c r="B28" s="75"/>
    </row>
    <row r="29" spans="1:12" x14ac:dyDescent="0.25">
      <c r="B29" s="75"/>
    </row>
    <row r="30" spans="1:12" x14ac:dyDescent="0.25">
      <c r="B30" s="75"/>
    </row>
    <row r="31" spans="1:12" x14ac:dyDescent="0.25">
      <c r="B31" s="75"/>
    </row>
    <row r="32" spans="1:12" x14ac:dyDescent="0.25">
      <c r="B32" s="75"/>
    </row>
  </sheetData>
  <sheetProtection sheet="1" objects="1" scenarios="1"/>
  <mergeCells count="2">
    <mergeCell ref="B21:K21"/>
    <mergeCell ref="B19:K19"/>
  </mergeCells>
  <phoneticPr fontId="10" type="noConversion"/>
  <printOptions gridLines="1"/>
  <pageMargins left="0.70866141732283472" right="0.70866141732283472" top="0.74803149606299213" bottom="0.74803149606299213" header="0.31496062992125984" footer="0.31496062992125984"/>
  <pageSetup paperSize="9" scale="79" fitToHeight="0" orientation="landscape" r:id="rId1"/>
  <headerFooter>
    <oddHeader>&amp;L&amp;"Calibri,Bold"&amp;16MHA Medium Schemes Framework Performance Toolkit
&amp;A&amp;R© &amp;G</oddHeader>
    <oddFooter>&amp;L&amp;F&amp;RPrinted : &amp;D</oddFooter>
  </headerFooter>
  <rowBreaks count="1" manualBreakCount="1">
    <brk id="7"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52"/>
  <sheetViews>
    <sheetView topLeftCell="A7" zoomScale="75" zoomScaleNormal="75" workbookViewId="0">
      <selection activeCell="B12" sqref="B12"/>
    </sheetView>
  </sheetViews>
  <sheetFormatPr defaultRowHeight="15" x14ac:dyDescent="0.25"/>
  <cols>
    <col min="1" max="1" width="13.85546875" bestFit="1" customWidth="1"/>
    <col min="2" max="2" width="36.85546875" customWidth="1"/>
    <col min="3" max="3" width="14.28515625" customWidth="1"/>
    <col min="4" max="4" width="10.5703125" customWidth="1"/>
    <col min="5" max="5" width="10" style="26" customWidth="1"/>
    <col min="6" max="6" width="12" customWidth="1"/>
    <col min="7" max="7" width="28.5703125" customWidth="1"/>
    <col min="9" max="9" width="14.28515625" customWidth="1"/>
    <col min="10" max="10" width="7.85546875" customWidth="1"/>
    <col min="11" max="11" width="7.28515625" customWidth="1"/>
  </cols>
  <sheetData>
    <row r="1" spans="1:11" x14ac:dyDescent="0.25">
      <c r="A1" s="21" t="s">
        <v>65</v>
      </c>
      <c r="B1">
        <f>'Scheme Details'!C10</f>
        <v>0</v>
      </c>
      <c r="C1" s="21" t="s">
        <v>67</v>
      </c>
      <c r="D1">
        <f>'Scheme Details'!C9</f>
        <v>0</v>
      </c>
      <c r="E1"/>
    </row>
    <row r="2" spans="1:11" ht="30" x14ac:dyDescent="0.25">
      <c r="A2" s="21" t="s">
        <v>66</v>
      </c>
      <c r="B2">
        <f>'Scheme Details'!C11</f>
        <v>0</v>
      </c>
      <c r="C2" s="47" t="s">
        <v>68</v>
      </c>
      <c r="D2">
        <f>'Scheme Details'!C5</f>
        <v>0</v>
      </c>
      <c r="E2"/>
      <c r="G2" s="123"/>
      <c r="H2" s="106"/>
      <c r="I2" s="106"/>
      <c r="J2" s="53"/>
      <c r="K2" s="53"/>
    </row>
    <row r="3" spans="1:11" x14ac:dyDescent="0.25">
      <c r="A3" s="21" t="s">
        <v>72</v>
      </c>
      <c r="B3" s="410">
        <f>'Scheme Details'!C21</f>
        <v>0</v>
      </c>
      <c r="C3" s="21" t="s">
        <v>459</v>
      </c>
      <c r="D3" s="410">
        <f>'Scheme Details'!C22</f>
        <v>0</v>
      </c>
      <c r="E3"/>
    </row>
    <row r="5" spans="1:11" s="40" customFormat="1" ht="45" x14ac:dyDescent="0.25">
      <c r="A5" s="40" t="s">
        <v>98</v>
      </c>
      <c r="B5" s="40" t="s">
        <v>28</v>
      </c>
      <c r="C5" s="40" t="s">
        <v>69</v>
      </c>
      <c r="D5" s="40" t="s">
        <v>71</v>
      </c>
      <c r="E5" s="45" t="s">
        <v>74</v>
      </c>
      <c r="F5" s="40" t="s">
        <v>24</v>
      </c>
      <c r="G5" s="40" t="s">
        <v>31</v>
      </c>
      <c r="H5" s="40" t="s">
        <v>37</v>
      </c>
      <c r="I5" s="40" t="s">
        <v>39</v>
      </c>
      <c r="J5" s="40" t="s">
        <v>41</v>
      </c>
      <c r="K5" s="40" t="s">
        <v>40</v>
      </c>
    </row>
    <row r="6" spans="1:11" s="1" customFormat="1" ht="45" x14ac:dyDescent="0.25">
      <c r="A6" s="89">
        <f>'MHA MSF2 KPI''s'!E19</f>
        <v>5.0999999999999996</v>
      </c>
      <c r="B6" s="49" t="str">
        <f>'MHA MSF2 KPI''s'!F19</f>
        <v>Percentage satisfaction against key aspects of product (in scheme &amp; end of scheme)</v>
      </c>
      <c r="C6" s="127">
        <f>C12</f>
        <v>0</v>
      </c>
      <c r="D6" s="56">
        <f>C12</f>
        <v>0</v>
      </c>
      <c r="E6" s="1">
        <f>VLOOKUP(D6,A27:I33,9)</f>
        <v>0.5</v>
      </c>
      <c r="F6" s="1" t="str">
        <f>'MHA MSF2 KPI''s'!G19</f>
        <v>Core</v>
      </c>
      <c r="G6" s="222" t="str">
        <f>'MHA MSF2 KPI''s'!H19</f>
        <v>Satisfaction against key aspects</v>
      </c>
      <c r="H6" s="1" t="str">
        <f>'MHA MSF2 KPI''s'!I19</f>
        <v>Scheme</v>
      </c>
      <c r="I6" s="1" t="str">
        <f>'MHA MSF2 KPI''s'!J19</f>
        <v>In Project - 2 month intervals &amp; Within 4 weeks of the end of scheme</v>
      </c>
      <c r="J6" s="1" t="str">
        <f>'MHA MSF2 KPI''s'!K19</f>
        <v>Yes</v>
      </c>
      <c r="K6" s="1" t="str">
        <f>'MHA MSF2 KPI''s'!L19</f>
        <v>Yes</v>
      </c>
    </row>
    <row r="7" spans="1:11" s="1" customFormat="1" ht="15.75" thickBot="1" x14ac:dyDescent="0.3">
      <c r="A7" s="89"/>
      <c r="B7" s="49"/>
      <c r="C7" s="127"/>
      <c r="D7" s="56"/>
      <c r="H7" s="83"/>
      <c r="I7" s="83"/>
      <c r="J7" s="83"/>
      <c r="K7" s="83"/>
    </row>
    <row r="8" spans="1:11" s="1" customFormat="1" ht="15.75" thickBot="1" x14ac:dyDescent="0.3">
      <c r="A8" s="89"/>
      <c r="B8" s="49"/>
      <c r="C8" s="127"/>
      <c r="D8" s="56"/>
      <c r="E8" s="126" t="e">
        <f>C17</f>
        <v>#DIV/0!</v>
      </c>
      <c r="G8" s="1" t="s">
        <v>181</v>
      </c>
      <c r="H8" s="83"/>
      <c r="I8" s="83"/>
      <c r="J8" s="83"/>
      <c r="K8" s="83"/>
    </row>
    <row r="9" spans="1:11" s="112" customFormat="1" x14ac:dyDescent="0.25">
      <c r="A9" s="199"/>
      <c r="B9" s="117"/>
      <c r="C9" s="124"/>
      <c r="D9" s="127"/>
      <c r="G9" s="122"/>
      <c r="H9" s="122"/>
      <c r="I9" s="122"/>
      <c r="J9" s="122"/>
      <c r="K9" s="122"/>
    </row>
    <row r="10" spans="1:11" s="41" customFormat="1" ht="15.75" x14ac:dyDescent="0.25">
      <c r="A10" s="46" t="s">
        <v>99</v>
      </c>
      <c r="B10" s="40" t="s">
        <v>28</v>
      </c>
      <c r="C10" s="57" t="s">
        <v>69</v>
      </c>
      <c r="D10" s="44"/>
      <c r="E10" s="42"/>
    </row>
    <row r="11" spans="1:11" x14ac:dyDescent="0.25">
      <c r="A11" s="88"/>
      <c r="C11" s="58"/>
      <c r="E11" s="21" t="s">
        <v>142</v>
      </c>
    </row>
    <row r="12" spans="1:11" s="21" customFormat="1" ht="90" x14ac:dyDescent="0.25">
      <c r="A12" s="7">
        <f>A6</f>
        <v>5.0999999999999996</v>
      </c>
      <c r="B12" s="37" t="str">
        <f>B6</f>
        <v>Percentage satisfaction against key aspects of product (in scheme &amp; end of scheme)</v>
      </c>
      <c r="C12" s="245">
        <v>0</v>
      </c>
      <c r="E12" s="128"/>
      <c r="F12" s="2" t="str">
        <f t="shared" ref="F12:K12" si="0">F6</f>
        <v>Core</v>
      </c>
      <c r="G12" s="2" t="str">
        <f t="shared" si="0"/>
        <v>Satisfaction against key aspects</v>
      </c>
      <c r="H12" s="2" t="str">
        <f t="shared" si="0"/>
        <v>Scheme</v>
      </c>
      <c r="I12" s="2" t="str">
        <f t="shared" si="0"/>
        <v>In Project - 2 month intervals &amp; Within 4 weeks of the end of scheme</v>
      </c>
      <c r="J12" s="2" t="str">
        <f t="shared" si="0"/>
        <v>Yes</v>
      </c>
      <c r="K12" s="2" t="str">
        <f t="shared" si="0"/>
        <v>Yes</v>
      </c>
    </row>
    <row r="13" spans="1:11" s="32" customFormat="1" ht="15.75" x14ac:dyDescent="0.25">
      <c r="A13" s="99"/>
      <c r="B13" s="188"/>
      <c r="C13" s="73"/>
      <c r="E13" s="128"/>
      <c r="F13" s="29"/>
      <c r="G13" s="29"/>
      <c r="H13" s="29"/>
      <c r="I13" s="29"/>
      <c r="J13" s="29"/>
      <c r="K13" s="29"/>
    </row>
    <row r="14" spans="1:11" s="53" customFormat="1" x14ac:dyDescent="0.25">
      <c r="A14" s="200"/>
      <c r="B14" s="62"/>
      <c r="C14" s="73" t="s">
        <v>240</v>
      </c>
      <c r="F14" s="29"/>
      <c r="G14" s="29"/>
      <c r="H14" s="29"/>
      <c r="I14" s="29"/>
      <c r="J14" s="192"/>
      <c r="K14" s="192"/>
    </row>
    <row r="15" spans="1:11" s="53" customFormat="1" x14ac:dyDescent="0.25">
      <c r="A15" s="200"/>
      <c r="B15" s="62"/>
      <c r="C15" s="73" t="s">
        <v>241</v>
      </c>
      <c r="F15" s="29"/>
      <c r="G15" s="29"/>
      <c r="H15" s="29"/>
      <c r="I15" s="29"/>
      <c r="J15" s="192"/>
      <c r="K15" s="192"/>
    </row>
    <row r="16" spans="1:11" s="32" customFormat="1" ht="16.5" thickBot="1" x14ac:dyDescent="0.3">
      <c r="A16" s="99"/>
      <c r="B16" s="188"/>
      <c r="C16" s="73"/>
      <c r="E16" s="128"/>
      <c r="F16" s="29"/>
      <c r="G16" s="29"/>
      <c r="H16" s="29"/>
      <c r="I16" s="29"/>
      <c r="J16" s="29"/>
      <c r="K16" s="29"/>
    </row>
    <row r="17" spans="1:11" s="32" customFormat="1" ht="60.75" thickBot="1" x14ac:dyDescent="0.3">
      <c r="A17" s="99">
        <f>'MHA MSF2 KPI''s'!E20</f>
        <v>5.2</v>
      </c>
      <c r="B17" s="61" t="str">
        <f>'MHA MSF2 KPI''s'!F20</f>
        <v>Predictability of time</v>
      </c>
      <c r="C17" s="412" t="e">
        <f>'Scheme Details'!C52</f>
        <v>#DIV/0!</v>
      </c>
      <c r="E17" s="128"/>
      <c r="F17" s="29" t="str">
        <f>'MHA MSF2 KPI''s'!G20</f>
        <v>Optional - Locally determined</v>
      </c>
      <c r="G17" s="29" t="str">
        <f>'MHA MSF2 KPI''s'!H20</f>
        <v>Percentage variation of forecast duration against target programme</v>
      </c>
      <c r="H17" s="29" t="str">
        <f>'MHA MSF2 KPI''s'!I20</f>
        <v>Scheme</v>
      </c>
      <c r="I17" s="29" t="str">
        <f>'MHA MSF2 KPI''s'!J20</f>
        <v>In Project - 2 month intervals and End of Scheme</v>
      </c>
      <c r="J17" s="29"/>
      <c r="K17" s="29"/>
    </row>
    <row r="18" spans="1:11" s="32" customFormat="1" ht="45" x14ac:dyDescent="0.25">
      <c r="A18" s="99">
        <f>'MHA MSF2 KPI''s'!E21</f>
        <v>5.3</v>
      </c>
      <c r="B18" s="61" t="str">
        <f>'MHA MSF2 KPI''s'!F21</f>
        <v>Reliability and accuracy of programming of activities</v>
      </c>
      <c r="C18" s="346"/>
      <c r="E18" s="128"/>
      <c r="F18" s="29" t="str">
        <f>'MHA MSF2 KPI''s'!G21</f>
        <v>Optional - Locally determined</v>
      </c>
      <c r="G18" s="29" t="str">
        <f>'MHA MSF2 KPI''s'!H21</f>
        <v>Programmed activities complete as a percentage of activities due to be complete</v>
      </c>
      <c r="H18" s="29" t="str">
        <f>'MHA MSF2 KPI''s'!I21</f>
        <v>Scheme</v>
      </c>
      <c r="I18" s="29" t="str">
        <f>'MHA MSF2 KPI''s'!J21</f>
        <v>In Project - 2 month intervals</v>
      </c>
      <c r="J18" s="29"/>
      <c r="K18" s="29"/>
    </row>
    <row r="19" spans="1:11" s="32" customFormat="1" ht="75" x14ac:dyDescent="0.25">
      <c r="A19" s="99">
        <f>'MHA MSF2 KPI''s'!E22</f>
        <v>5.4</v>
      </c>
      <c r="B19" s="61" t="str">
        <f>'MHA MSF2 KPI''s'!F22</f>
        <v>Accuracy of duration for compensation events</v>
      </c>
      <c r="C19" s="346"/>
      <c r="E19" s="128"/>
      <c r="F19" s="29" t="str">
        <f>'MHA MSF2 KPI''s'!G22</f>
        <v>Optional - Locally determined</v>
      </c>
      <c r="G19" s="29" t="str">
        <f>'MHA MSF2 KPI''s'!H22</f>
        <v>Ratio of agreed cumulative requests (as a percentage) for additional time compared to the submitted periods of those CE's</v>
      </c>
      <c r="H19" s="29" t="str">
        <f>'MHA MSF2 KPI''s'!I22</f>
        <v>Scheme</v>
      </c>
      <c r="I19" s="29" t="str">
        <f>'MHA MSF2 KPI''s'!J22</f>
        <v>In Project - 2 month intervals and End of Scheme</v>
      </c>
      <c r="J19" s="29"/>
      <c r="K19" s="29"/>
    </row>
    <row r="20" spans="1:11" s="32" customFormat="1" ht="15.75" x14ac:dyDescent="0.25">
      <c r="A20" s="99"/>
      <c r="B20" s="61"/>
      <c r="C20" s="347"/>
      <c r="E20" s="128"/>
      <c r="F20" s="29"/>
      <c r="G20" s="29"/>
      <c r="H20" s="29"/>
      <c r="I20" s="29"/>
      <c r="J20" s="29"/>
      <c r="K20" s="29"/>
    </row>
    <row r="21" spans="1:11" s="53" customFormat="1" ht="44.25" customHeight="1" x14ac:dyDescent="0.25">
      <c r="B21" s="432" t="str">
        <f>IF(C12&lt;&gt;8,"To help understand performance different than that expected through the Framework, please provide comments below for a score other than eight","")</f>
        <v>To help understand performance different than that expected through the Framework, please provide comments below for a score other than eight</v>
      </c>
      <c r="C21" s="432"/>
      <c r="D21" s="432"/>
      <c r="E21" s="432"/>
      <c r="F21" s="432"/>
      <c r="G21" s="432"/>
      <c r="H21" s="432"/>
      <c r="I21" s="432"/>
      <c r="J21" s="432"/>
      <c r="K21" s="432"/>
    </row>
    <row r="22" spans="1:11" s="32" customFormat="1" ht="15.75" x14ac:dyDescent="0.25">
      <c r="A22" s="99"/>
      <c r="B22" s="61"/>
      <c r="C22" s="347"/>
      <c r="E22" s="128"/>
      <c r="F22" s="29"/>
      <c r="G22" s="29"/>
      <c r="H22" s="29"/>
      <c r="I22" s="29"/>
      <c r="J22" s="29"/>
      <c r="K22" s="29"/>
    </row>
    <row r="23" spans="1:11" s="32" customFormat="1" ht="170.1" customHeight="1" x14ac:dyDescent="0.25">
      <c r="A23" s="348" t="s">
        <v>81</v>
      </c>
      <c r="B23" s="433"/>
      <c r="C23" s="434"/>
      <c r="D23" s="434"/>
      <c r="E23" s="434"/>
      <c r="F23" s="434"/>
      <c r="G23" s="434"/>
      <c r="H23" s="434"/>
      <c r="I23" s="434"/>
      <c r="J23" s="434"/>
      <c r="K23" s="435"/>
    </row>
    <row r="24" spans="1:11" s="53" customFormat="1" x14ac:dyDescent="0.25"/>
    <row r="25" spans="1:11" s="140" customFormat="1" x14ac:dyDescent="0.25">
      <c r="A25" s="140" t="s">
        <v>69</v>
      </c>
      <c r="B25" s="140" t="s">
        <v>139</v>
      </c>
      <c r="C25" s="142" t="s">
        <v>172</v>
      </c>
      <c r="E25" s="141"/>
      <c r="I25" s="142" t="s">
        <v>74</v>
      </c>
    </row>
    <row r="27" spans="1:11" s="1" customFormat="1" ht="63.75" customHeight="1" x14ac:dyDescent="0.25">
      <c r="A27" s="137">
        <v>0</v>
      </c>
      <c r="B27" s="2" t="s">
        <v>84</v>
      </c>
      <c r="C27" s="425" t="s">
        <v>136</v>
      </c>
      <c r="D27" s="425"/>
      <c r="E27" s="425"/>
      <c r="F27" s="425"/>
      <c r="G27" s="425"/>
      <c r="H27" s="425"/>
      <c r="I27" s="86">
        <v>0.5</v>
      </c>
    </row>
    <row r="28" spans="1:11" s="1" customFormat="1" ht="63.75" customHeight="1" x14ac:dyDescent="0.25">
      <c r="A28" s="137">
        <v>2</v>
      </c>
      <c r="B28" s="2" t="s">
        <v>85</v>
      </c>
      <c r="C28" s="425" t="s">
        <v>128</v>
      </c>
      <c r="D28" s="425"/>
      <c r="E28" s="425"/>
      <c r="F28" s="425"/>
      <c r="G28" s="425"/>
      <c r="H28" s="425"/>
      <c r="I28" s="86">
        <v>0.6</v>
      </c>
    </row>
    <row r="29" spans="1:11" s="1" customFormat="1" ht="50.25" customHeight="1" x14ac:dyDescent="0.25">
      <c r="A29" s="137">
        <v>5</v>
      </c>
      <c r="B29" s="2" t="s">
        <v>86</v>
      </c>
      <c r="C29" s="425" t="s">
        <v>295</v>
      </c>
      <c r="D29" s="425"/>
      <c r="E29" s="425"/>
      <c r="F29" s="425"/>
      <c r="G29" s="425"/>
      <c r="H29" s="425"/>
      <c r="I29" s="86">
        <v>0.8</v>
      </c>
    </row>
    <row r="30" spans="1:11" s="1" customFormat="1" ht="50.25" customHeight="1" x14ac:dyDescent="0.25">
      <c r="A30" s="137">
        <v>6</v>
      </c>
      <c r="B30" s="2" t="s">
        <v>87</v>
      </c>
      <c r="C30" s="425" t="s">
        <v>129</v>
      </c>
      <c r="D30" s="425"/>
      <c r="E30" s="425"/>
      <c r="F30" s="425"/>
      <c r="G30" s="425"/>
      <c r="H30" s="425"/>
      <c r="I30" s="86">
        <v>0.9</v>
      </c>
    </row>
    <row r="31" spans="1:11" s="144" customFormat="1" ht="60" customHeight="1" x14ac:dyDescent="0.25">
      <c r="A31" s="146">
        <v>8</v>
      </c>
      <c r="B31" s="143" t="s">
        <v>88</v>
      </c>
      <c r="C31" s="428" t="s">
        <v>332</v>
      </c>
      <c r="D31" s="428"/>
      <c r="E31" s="428"/>
      <c r="F31" s="428"/>
      <c r="G31" s="428"/>
      <c r="H31" s="428"/>
      <c r="I31" s="144">
        <v>1</v>
      </c>
    </row>
    <row r="32" spans="1:11" s="1" customFormat="1" ht="69.75" customHeight="1" x14ac:dyDescent="0.25">
      <c r="A32" s="138">
        <v>9</v>
      </c>
      <c r="B32" s="2" t="s">
        <v>90</v>
      </c>
      <c r="C32" s="425" t="s">
        <v>333</v>
      </c>
      <c r="D32" s="425"/>
      <c r="E32" s="425"/>
      <c r="F32" s="425"/>
      <c r="G32" s="425"/>
      <c r="H32" s="425"/>
      <c r="I32" s="86">
        <v>1.05</v>
      </c>
    </row>
    <row r="33" spans="1:9" s="1" customFormat="1" ht="57.75" customHeight="1" x14ac:dyDescent="0.25">
      <c r="A33" s="138">
        <v>10</v>
      </c>
      <c r="B33" s="2" t="s">
        <v>89</v>
      </c>
      <c r="C33" s="425" t="s">
        <v>334</v>
      </c>
      <c r="D33" s="425"/>
      <c r="E33" s="425"/>
      <c r="F33" s="425"/>
      <c r="G33" s="425"/>
      <c r="H33" s="425"/>
      <c r="I33" s="86">
        <v>1.1000000000000001</v>
      </c>
    </row>
    <row r="34" spans="1:9" x14ac:dyDescent="0.25">
      <c r="B34" s="65"/>
      <c r="C34" s="68"/>
    </row>
    <row r="35" spans="1:9" s="60" customFormat="1" x14ac:dyDescent="0.25">
      <c r="A35" s="59"/>
      <c r="B35" s="59" t="s">
        <v>101</v>
      </c>
      <c r="D35" s="59"/>
      <c r="G35" s="59"/>
      <c r="H35" s="213"/>
      <c r="I35" s="213"/>
    </row>
    <row r="36" spans="1:9" s="133" customFormat="1" x14ac:dyDescent="0.25">
      <c r="A36" s="62"/>
      <c r="B36" s="62"/>
      <c r="D36" s="62"/>
      <c r="G36" s="62"/>
      <c r="H36" s="246"/>
      <c r="I36" s="246"/>
    </row>
    <row r="37" spans="1:9" s="133" customFormat="1" x14ac:dyDescent="0.25">
      <c r="A37" s="62"/>
      <c r="B37" s="62"/>
      <c r="D37" s="62"/>
      <c r="G37" s="62"/>
      <c r="H37" s="246"/>
      <c r="I37" s="246"/>
    </row>
    <row r="38" spans="1:9" s="133" customFormat="1" x14ac:dyDescent="0.25">
      <c r="A38" s="62"/>
      <c r="B38" s="62" t="s">
        <v>342</v>
      </c>
      <c r="C38" s="426" t="s">
        <v>343</v>
      </c>
      <c r="D38" s="426"/>
      <c r="E38" s="426"/>
      <c r="F38" s="426"/>
      <c r="G38" s="426"/>
      <c r="H38" s="246"/>
      <c r="I38" s="246"/>
    </row>
    <row r="39" spans="1:9" s="133" customFormat="1" x14ac:dyDescent="0.25">
      <c r="A39" s="62"/>
      <c r="B39" s="62"/>
      <c r="C39" s="426" t="s">
        <v>338</v>
      </c>
      <c r="D39" s="426"/>
      <c r="E39" s="426"/>
      <c r="F39" s="426"/>
      <c r="G39" s="426"/>
      <c r="H39" s="246"/>
      <c r="I39" s="246"/>
    </row>
    <row r="40" spans="1:9" s="133" customFormat="1" x14ac:dyDescent="0.25">
      <c r="A40" s="62"/>
      <c r="B40" s="62" t="s">
        <v>339</v>
      </c>
      <c r="C40" s="247" t="s">
        <v>337</v>
      </c>
      <c r="D40" s="62"/>
      <c r="G40" s="62"/>
      <c r="H40" s="246"/>
      <c r="I40" s="246"/>
    </row>
    <row r="41" spans="1:9" s="133" customFormat="1" x14ac:dyDescent="0.25">
      <c r="A41" s="62"/>
      <c r="B41" s="62"/>
      <c r="C41" s="248" t="s">
        <v>341</v>
      </c>
      <c r="D41" s="62"/>
      <c r="G41" s="62"/>
      <c r="H41" s="246"/>
      <c r="I41" s="246"/>
    </row>
    <row r="42" spans="1:9" s="133" customFormat="1" x14ac:dyDescent="0.25">
      <c r="A42" s="62"/>
      <c r="B42" s="62"/>
      <c r="C42" s="248" t="s">
        <v>349</v>
      </c>
      <c r="D42" s="62"/>
      <c r="G42" s="62"/>
      <c r="H42" s="246"/>
      <c r="I42" s="246"/>
    </row>
    <row r="43" spans="1:9" s="133" customFormat="1" x14ac:dyDescent="0.25">
      <c r="A43" s="62"/>
      <c r="B43" s="62"/>
      <c r="C43" s="248" t="s">
        <v>350</v>
      </c>
      <c r="D43" s="62"/>
      <c r="G43" s="62"/>
      <c r="H43" s="246"/>
      <c r="I43" s="246"/>
    </row>
    <row r="44" spans="1:9" s="248" customFormat="1" x14ac:dyDescent="0.25">
      <c r="B44" s="49" t="s">
        <v>340</v>
      </c>
      <c r="C44" s="255" t="s">
        <v>345</v>
      </c>
      <c r="E44" s="249"/>
    </row>
    <row r="45" spans="1:9" s="248" customFormat="1" x14ac:dyDescent="0.25">
      <c r="B45" s="247"/>
      <c r="C45" s="255" t="s">
        <v>346</v>
      </c>
      <c r="E45" s="249"/>
    </row>
    <row r="46" spans="1:9" s="248" customFormat="1" x14ac:dyDescent="0.25">
      <c r="B46" s="247"/>
      <c r="C46" s="255" t="s">
        <v>347</v>
      </c>
      <c r="E46" s="249"/>
    </row>
    <row r="47" spans="1:9" s="248" customFormat="1" x14ac:dyDescent="0.25">
      <c r="B47" s="250"/>
      <c r="C47" s="255" t="s">
        <v>348</v>
      </c>
      <c r="E47" s="249"/>
    </row>
    <row r="48" spans="1:9" s="248" customFormat="1" x14ac:dyDescent="0.25">
      <c r="B48" s="251"/>
      <c r="C48" s="256" t="s">
        <v>344</v>
      </c>
      <c r="E48" s="249"/>
    </row>
    <row r="49" spans="2:5" s="248" customFormat="1" x14ac:dyDescent="0.25">
      <c r="B49" s="247"/>
      <c r="C49" s="256"/>
      <c r="E49" s="249"/>
    </row>
    <row r="50" spans="2:5" s="252" customFormat="1" x14ac:dyDescent="0.25">
      <c r="B50" s="253"/>
      <c r="C50" s="254"/>
      <c r="E50" s="254"/>
    </row>
    <row r="51" spans="2:5" x14ac:dyDescent="0.25">
      <c r="B51" s="65"/>
      <c r="C51" s="26"/>
    </row>
    <row r="52" spans="2:5" x14ac:dyDescent="0.25">
      <c r="B52" s="65"/>
      <c r="C52" s="26"/>
    </row>
  </sheetData>
  <sheetProtection sheet="1" objects="1" scenarios="1"/>
  <mergeCells count="11">
    <mergeCell ref="B21:K21"/>
    <mergeCell ref="B23:K23"/>
    <mergeCell ref="C38:G38"/>
    <mergeCell ref="C39:G39"/>
    <mergeCell ref="C33:H33"/>
    <mergeCell ref="C27:H27"/>
    <mergeCell ref="C28:H28"/>
    <mergeCell ref="C29:H29"/>
    <mergeCell ref="C30:H30"/>
    <mergeCell ref="C31:H31"/>
    <mergeCell ref="C32:H32"/>
  </mergeCells>
  <phoneticPr fontId="10" type="noConversion"/>
  <dataValidations count="1">
    <dataValidation type="list" allowBlank="1" showInputMessage="1" showErrorMessage="1" sqref="C12">
      <formula1>"0,2,5,6,8,9,10"</formula1>
    </dataValidation>
  </dataValidations>
  <printOptions gridLines="1"/>
  <pageMargins left="0.70866141732283472" right="0.70866141732283472" top="0.74803149606299213" bottom="0.74803149606299213" header="0.31496062992125984" footer="0.31496062992125984"/>
  <pageSetup paperSize="9" scale="79" fitToHeight="0" orientation="landscape" r:id="rId1"/>
  <headerFooter alignWithMargins="0">
    <oddHeader>&amp;L&amp;"Calibri,Bold"&amp;16MHA Medium Schemes Framework Performance Toolkit
&amp;A&amp;R© &amp;G</oddHeader>
    <oddFooter>&amp;L&amp;F&amp;RPrinted : &amp;D</oddFooter>
  </headerFooter>
  <rowBreaks count="3" manualBreakCount="3">
    <brk id="9" max="16383" man="1"/>
    <brk id="24" max="16383" man="1"/>
    <brk id="34"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86"/>
  <sheetViews>
    <sheetView zoomScale="75" zoomScaleNormal="75" workbookViewId="0">
      <selection activeCell="C10" sqref="C10"/>
    </sheetView>
  </sheetViews>
  <sheetFormatPr defaultRowHeight="15" x14ac:dyDescent="0.25"/>
  <cols>
    <col min="1" max="1" width="13.85546875" style="2" bestFit="1" customWidth="1"/>
    <col min="2" max="2" width="30.42578125" style="2" customWidth="1"/>
    <col min="3" max="3" width="14.7109375" style="1" customWidth="1"/>
    <col min="4" max="4" width="11.5703125" style="37" customWidth="1"/>
    <col min="5" max="5" width="10.28515625" style="1" customWidth="1"/>
    <col min="6" max="6" width="12.140625" style="1" customWidth="1"/>
    <col min="7" max="7" width="28.28515625" style="2" customWidth="1"/>
    <col min="8" max="8" width="13.7109375" style="1" customWidth="1"/>
    <col min="9" max="9" width="10.85546875" style="1" customWidth="1"/>
    <col min="10" max="10" width="8" style="1" customWidth="1"/>
    <col min="11" max="11" width="7.85546875" style="1" customWidth="1"/>
    <col min="12" max="16384" width="9.140625" style="1"/>
  </cols>
  <sheetData>
    <row r="1" spans="1:11" customFormat="1" x14ac:dyDescent="0.25">
      <c r="A1" s="21" t="s">
        <v>65</v>
      </c>
      <c r="B1">
        <f>'Scheme Details'!C10</f>
        <v>0</v>
      </c>
      <c r="C1" s="21" t="s">
        <v>67</v>
      </c>
      <c r="D1" s="38">
        <f>'Scheme Details'!C9</f>
        <v>0</v>
      </c>
      <c r="G1" s="35"/>
    </row>
    <row r="2" spans="1:11" customFormat="1" ht="30" x14ac:dyDescent="0.25">
      <c r="A2" s="21" t="s">
        <v>66</v>
      </c>
      <c r="B2">
        <f>'Scheme Details'!C11</f>
        <v>0</v>
      </c>
      <c r="C2" s="47" t="s">
        <v>68</v>
      </c>
      <c r="D2" s="183">
        <f>'Scheme Details'!C5</f>
        <v>0</v>
      </c>
      <c r="G2" s="123"/>
    </row>
    <row r="3" spans="1:11" customFormat="1" x14ac:dyDescent="0.25">
      <c r="A3" s="21" t="s">
        <v>72</v>
      </c>
      <c r="B3" s="410">
        <f>'Scheme Details'!C21</f>
        <v>0</v>
      </c>
      <c r="C3" s="21" t="s">
        <v>459</v>
      </c>
      <c r="D3" s="411">
        <f>'Scheme Details'!C22</f>
        <v>0</v>
      </c>
      <c r="G3" s="35"/>
    </row>
    <row r="5" spans="1:11" s="40" customFormat="1" ht="30" x14ac:dyDescent="0.25">
      <c r="A5" s="40" t="s">
        <v>98</v>
      </c>
      <c r="B5" s="40" t="s">
        <v>28</v>
      </c>
      <c r="C5" s="40" t="s">
        <v>69</v>
      </c>
      <c r="D5" s="40" t="s">
        <v>70</v>
      </c>
      <c r="E5" s="45" t="s">
        <v>74</v>
      </c>
      <c r="F5" s="40" t="s">
        <v>24</v>
      </c>
      <c r="G5" s="40" t="s">
        <v>31</v>
      </c>
      <c r="H5" s="40" t="s">
        <v>37</v>
      </c>
      <c r="I5" s="40" t="s">
        <v>39</v>
      </c>
      <c r="J5" s="40" t="s">
        <v>41</v>
      </c>
      <c r="K5" s="40" t="s">
        <v>40</v>
      </c>
    </row>
    <row r="6" spans="1:11" s="87" customFormat="1" ht="105" x14ac:dyDescent="0.25">
      <c r="A6" s="87">
        <f>'MHA MSF2 KPI''s'!E24</f>
        <v>6.1</v>
      </c>
      <c r="B6" s="87" t="str">
        <f>'MHA MSF2 KPI''s'!F24</f>
        <v>Percentage satisfaction against key aspects of safety (in scheme &amp; end of scheme)</v>
      </c>
      <c r="C6" s="114">
        <f>C10</f>
        <v>0</v>
      </c>
      <c r="D6" s="115">
        <f>C6</f>
        <v>0</v>
      </c>
      <c r="E6" s="109">
        <f>VLOOKUP(D6,A19:I25,9)</f>
        <v>0.5</v>
      </c>
      <c r="F6" s="87" t="str">
        <f>'MHA MSF2 KPI''s'!G24</f>
        <v>Core</v>
      </c>
      <c r="G6" s="87" t="str">
        <f>'MHA MSF2 KPI''s'!H24</f>
        <v>Satisfaction against key aspects</v>
      </c>
      <c r="H6" s="87" t="str">
        <f>'MHA MSF2 KPI''s'!I24</f>
        <v>Scheme</v>
      </c>
      <c r="I6" s="87" t="str">
        <f>'MHA MSF2 KPI''s'!J24</f>
        <v>In Project - 2 month intervals &amp; Within 4 weeks of the end of scheme</v>
      </c>
      <c r="J6" s="87" t="str">
        <f>'MHA MSF2 KPI''s'!K24</f>
        <v>Yes</v>
      </c>
      <c r="K6" s="87" t="str">
        <f>'MHA MSF2 KPI''s'!L24</f>
        <v>Yes</v>
      </c>
    </row>
    <row r="9" spans="1:11" s="41" customFormat="1" ht="15.75" x14ac:dyDescent="0.25">
      <c r="A9" s="43" t="s">
        <v>99</v>
      </c>
      <c r="B9" s="40" t="s">
        <v>28</v>
      </c>
      <c r="C9" s="41" t="s">
        <v>69</v>
      </c>
      <c r="D9" s="44"/>
      <c r="E9" s="42"/>
      <c r="G9" s="40"/>
    </row>
    <row r="10" spans="1:11" s="133" customFormat="1" ht="110.25" x14ac:dyDescent="0.25">
      <c r="A10" s="61">
        <f>A6</f>
        <v>6.1</v>
      </c>
      <c r="B10" s="61" t="str">
        <f>B6</f>
        <v>Percentage satisfaction against key aspects of safety (in scheme &amp; end of scheme)</v>
      </c>
      <c r="C10" s="317"/>
      <c r="D10" s="61"/>
      <c r="E10" s="61"/>
      <c r="F10" s="61" t="str">
        <f t="shared" ref="F10:K10" si="0">F6</f>
        <v>Core</v>
      </c>
      <c r="G10" s="61" t="str">
        <f t="shared" si="0"/>
        <v>Satisfaction against key aspects</v>
      </c>
      <c r="H10" s="61" t="str">
        <f t="shared" si="0"/>
        <v>Scheme</v>
      </c>
      <c r="I10" s="61" t="str">
        <f t="shared" si="0"/>
        <v>In Project - 2 month intervals &amp; Within 4 weeks of the end of scheme</v>
      </c>
      <c r="J10" s="61" t="str">
        <f t="shared" si="0"/>
        <v>Yes</v>
      </c>
      <c r="K10" s="61" t="str">
        <f t="shared" si="0"/>
        <v>Yes</v>
      </c>
    </row>
    <row r="11" spans="1:11" s="31" customFormat="1" x14ac:dyDescent="0.25">
      <c r="A11" s="29"/>
      <c r="B11" s="29"/>
      <c r="D11" s="188"/>
      <c r="G11" s="29"/>
    </row>
    <row r="12" spans="1:11" s="53" customFormat="1" x14ac:dyDescent="0.25">
      <c r="B12" s="62"/>
      <c r="C12" s="73" t="s">
        <v>236</v>
      </c>
      <c r="F12" s="29"/>
      <c r="G12" s="29"/>
      <c r="H12" s="29"/>
      <c r="I12" s="29"/>
      <c r="J12" s="192"/>
      <c r="K12" s="192"/>
    </row>
    <row r="13" spans="1:11" s="53" customFormat="1" x14ac:dyDescent="0.25">
      <c r="B13" s="62"/>
      <c r="C13" s="73"/>
      <c r="F13" s="29"/>
      <c r="G13" s="29"/>
      <c r="H13" s="29"/>
      <c r="I13" s="29"/>
      <c r="J13" s="192"/>
      <c r="K13" s="192"/>
    </row>
    <row r="14" spans="1:11" s="53" customFormat="1" ht="44.25" customHeight="1" x14ac:dyDescent="0.25">
      <c r="B14" s="432" t="str">
        <f>IF(C10&lt;&gt;8,"To help understand performance different than that expected through the Framework, please provide comments below for a score other than eight","")</f>
        <v>To help understand performance different than that expected through the Framework, please provide comments below for a score other than eight</v>
      </c>
      <c r="C14" s="432"/>
      <c r="D14" s="432"/>
      <c r="E14" s="432"/>
      <c r="F14" s="432"/>
      <c r="G14" s="432"/>
      <c r="H14" s="432"/>
      <c r="I14" s="432"/>
      <c r="J14" s="432"/>
      <c r="K14" s="432"/>
    </row>
    <row r="15" spans="1:11" s="53" customFormat="1" x14ac:dyDescent="0.25">
      <c r="B15" s="62"/>
      <c r="C15" s="73"/>
      <c r="F15" s="29"/>
      <c r="G15" s="29"/>
      <c r="H15" s="29"/>
      <c r="I15" s="29"/>
      <c r="J15" s="192"/>
      <c r="K15" s="192"/>
    </row>
    <row r="16" spans="1:11" s="31" customFormat="1" ht="152.25" customHeight="1" x14ac:dyDescent="0.25">
      <c r="A16" s="341" t="s">
        <v>81</v>
      </c>
      <c r="B16" s="429"/>
      <c r="C16" s="430"/>
      <c r="D16" s="430"/>
      <c r="E16" s="430"/>
      <c r="F16" s="430"/>
      <c r="G16" s="430"/>
      <c r="H16" s="430"/>
      <c r="I16" s="430"/>
      <c r="J16" s="430"/>
      <c r="K16" s="431"/>
    </row>
    <row r="17" spans="1:11" x14ac:dyDescent="0.25">
      <c r="A17" s="5"/>
      <c r="B17" s="5"/>
      <c r="C17" s="31"/>
    </row>
    <row r="18" spans="1:11" s="86" customFormat="1" x14ac:dyDescent="0.25">
      <c r="A18" s="189" t="s">
        <v>69</v>
      </c>
      <c r="B18" s="189" t="s">
        <v>234</v>
      </c>
      <c r="C18" s="86" t="s">
        <v>172</v>
      </c>
      <c r="D18" s="190"/>
      <c r="G18" s="140"/>
      <c r="I18" s="140" t="s">
        <v>130</v>
      </c>
    </row>
    <row r="19" spans="1:11" ht="48.75" customHeight="1" x14ac:dyDescent="0.25">
      <c r="A19" s="48">
        <v>0</v>
      </c>
      <c r="B19" s="2" t="s">
        <v>84</v>
      </c>
      <c r="C19" s="440" t="s">
        <v>133</v>
      </c>
      <c r="D19" s="440"/>
      <c r="E19" s="440"/>
      <c r="F19" s="440"/>
      <c r="G19" s="440"/>
      <c r="H19" s="440"/>
      <c r="I19">
        <v>0.5</v>
      </c>
    </row>
    <row r="20" spans="1:11" ht="49.5" customHeight="1" x14ac:dyDescent="0.25">
      <c r="A20" s="48">
        <v>2</v>
      </c>
      <c r="B20" s="2" t="s">
        <v>85</v>
      </c>
      <c r="C20" s="440" t="s">
        <v>315</v>
      </c>
      <c r="D20" s="440"/>
      <c r="E20" s="440"/>
      <c r="F20" s="440"/>
      <c r="G20" s="440"/>
      <c r="H20" s="440"/>
      <c r="I20">
        <v>0.6</v>
      </c>
    </row>
    <row r="21" spans="1:11" ht="52.5" customHeight="1" x14ac:dyDescent="0.25">
      <c r="A21" s="48">
        <v>5</v>
      </c>
      <c r="B21" s="2" t="s">
        <v>86</v>
      </c>
      <c r="C21" s="440" t="s">
        <v>295</v>
      </c>
      <c r="D21" s="440"/>
      <c r="E21" s="440"/>
      <c r="F21" s="440"/>
      <c r="G21" s="440"/>
      <c r="H21" s="440"/>
      <c r="I21">
        <v>0.8</v>
      </c>
    </row>
    <row r="22" spans="1:11" ht="52.5" customHeight="1" x14ac:dyDescent="0.25">
      <c r="A22" s="48">
        <v>6</v>
      </c>
      <c r="B22" s="2" t="s">
        <v>87</v>
      </c>
      <c r="C22" s="440" t="s">
        <v>138</v>
      </c>
      <c r="D22" s="440"/>
      <c r="E22" s="440"/>
      <c r="F22" s="440"/>
      <c r="G22" s="440"/>
      <c r="H22" s="440"/>
      <c r="I22">
        <v>0.9</v>
      </c>
    </row>
    <row r="23" spans="1:11" s="144" customFormat="1" ht="36.75" customHeight="1" x14ac:dyDescent="0.25">
      <c r="A23" s="149">
        <v>8</v>
      </c>
      <c r="B23" s="143" t="s">
        <v>88</v>
      </c>
      <c r="C23" s="441" t="s">
        <v>137</v>
      </c>
      <c r="D23" s="441"/>
      <c r="E23" s="441"/>
      <c r="F23" s="441"/>
      <c r="G23" s="441"/>
      <c r="H23" s="441"/>
      <c r="I23" s="145">
        <v>1</v>
      </c>
    </row>
    <row r="24" spans="1:11" s="31" customFormat="1" ht="95.25" customHeight="1" x14ac:dyDescent="0.25">
      <c r="A24" s="31">
        <v>9</v>
      </c>
      <c r="B24" s="29" t="s">
        <v>90</v>
      </c>
      <c r="C24" s="449" t="s">
        <v>316</v>
      </c>
      <c r="D24" s="449"/>
      <c r="E24" s="449"/>
      <c r="F24" s="449"/>
      <c r="G24" s="449"/>
      <c r="H24" s="449"/>
      <c r="I24" s="53">
        <v>1.05</v>
      </c>
    </row>
    <row r="25" spans="1:11" ht="78.75" customHeight="1" x14ac:dyDescent="0.25">
      <c r="A25" s="1">
        <v>10</v>
      </c>
      <c r="B25" s="2" t="s">
        <v>89</v>
      </c>
      <c r="C25" s="440" t="s">
        <v>317</v>
      </c>
      <c r="D25" s="440"/>
      <c r="E25" s="440"/>
      <c r="F25" s="440"/>
      <c r="G25" s="440"/>
      <c r="H25" s="440"/>
      <c r="I25">
        <v>1.1000000000000001</v>
      </c>
    </row>
    <row r="26" spans="1:11" x14ac:dyDescent="0.25">
      <c r="G26"/>
      <c r="I26"/>
    </row>
    <row r="27" spans="1:11" s="60" customFormat="1" x14ac:dyDescent="0.25">
      <c r="A27" s="59"/>
      <c r="B27" s="59" t="s">
        <v>101</v>
      </c>
      <c r="D27" s="59"/>
      <c r="G27" s="59"/>
    </row>
    <row r="28" spans="1:11" x14ac:dyDescent="0.25">
      <c r="G28" s="21"/>
    </row>
    <row r="29" spans="1:11" s="51" customFormat="1" ht="45.75" customHeight="1" x14ac:dyDescent="0.25">
      <c r="A29" s="49"/>
      <c r="B29" s="49" t="s">
        <v>102</v>
      </c>
      <c r="C29" s="446" t="s">
        <v>95</v>
      </c>
      <c r="D29" s="446"/>
      <c r="E29" s="446"/>
      <c r="F29" s="446"/>
      <c r="G29" s="446"/>
      <c r="H29" s="446"/>
    </row>
    <row r="30" spans="1:11" s="51" customFormat="1" ht="15" customHeight="1" x14ac:dyDescent="0.25">
      <c r="A30" s="49"/>
      <c r="B30" s="49"/>
      <c r="C30" s="446" t="s">
        <v>94</v>
      </c>
      <c r="D30" s="446"/>
      <c r="E30" s="446"/>
      <c r="F30" s="446"/>
      <c r="G30" s="446"/>
      <c r="H30" s="446"/>
    </row>
    <row r="31" spans="1:11" s="51" customFormat="1" ht="30.75" customHeight="1" x14ac:dyDescent="0.25">
      <c r="A31" s="49"/>
      <c r="B31" s="49"/>
      <c r="C31" s="446" t="s">
        <v>351</v>
      </c>
      <c r="D31" s="446"/>
      <c r="E31" s="446"/>
      <c r="F31" s="446"/>
      <c r="G31" s="446"/>
      <c r="H31" s="446"/>
    </row>
    <row r="32" spans="1:11" ht="30.75" customHeight="1" x14ac:dyDescent="0.25">
      <c r="B32" s="49" t="s">
        <v>352</v>
      </c>
      <c r="C32" s="446" t="s">
        <v>105</v>
      </c>
      <c r="D32" s="446"/>
      <c r="E32" s="446"/>
      <c r="F32" s="446"/>
      <c r="G32" s="446"/>
      <c r="H32" s="446"/>
      <c r="K32" s="52"/>
    </row>
    <row r="33" spans="1:11" x14ac:dyDescent="0.25">
      <c r="B33" s="49"/>
      <c r="C33" s="446" t="s">
        <v>106</v>
      </c>
      <c r="D33" s="446"/>
      <c r="E33" s="446"/>
      <c r="F33" s="446"/>
      <c r="G33" s="446"/>
      <c r="H33" s="446"/>
      <c r="K33" s="52"/>
    </row>
    <row r="34" spans="1:11" ht="15" customHeight="1" x14ac:dyDescent="0.25">
      <c r="B34" s="49"/>
      <c r="C34" s="446" t="s">
        <v>109</v>
      </c>
      <c r="D34" s="446"/>
      <c r="E34" s="446"/>
      <c r="F34" s="446"/>
      <c r="G34" s="446"/>
      <c r="H34" s="446"/>
    </row>
    <row r="35" spans="1:11" ht="15" customHeight="1" x14ac:dyDescent="0.25">
      <c r="B35" s="49" t="s">
        <v>91</v>
      </c>
      <c r="C35" s="446" t="s">
        <v>96</v>
      </c>
      <c r="D35" s="446"/>
      <c r="E35" s="446"/>
      <c r="F35" s="446"/>
      <c r="G35" s="446"/>
      <c r="H35" s="446"/>
    </row>
    <row r="36" spans="1:11" ht="30" customHeight="1" x14ac:dyDescent="0.25">
      <c r="B36" s="49" t="s">
        <v>92</v>
      </c>
      <c r="C36" s="446" t="s">
        <v>97</v>
      </c>
      <c r="D36" s="446"/>
      <c r="E36" s="446"/>
      <c r="F36" s="446"/>
      <c r="G36" s="446"/>
      <c r="H36" s="446"/>
    </row>
    <row r="37" spans="1:11" ht="33.75" customHeight="1" x14ac:dyDescent="0.25">
      <c r="B37" s="49"/>
      <c r="C37" s="446" t="s">
        <v>107</v>
      </c>
      <c r="D37" s="446"/>
      <c r="E37" s="446"/>
      <c r="F37" s="446"/>
      <c r="G37" s="446"/>
      <c r="H37" s="446"/>
    </row>
    <row r="38" spans="1:11" ht="30.75" customHeight="1" x14ac:dyDescent="0.25">
      <c r="B38" s="49" t="s">
        <v>93</v>
      </c>
      <c r="C38" s="446" t="s">
        <v>108</v>
      </c>
      <c r="D38" s="446"/>
      <c r="E38" s="446"/>
      <c r="F38" s="446"/>
      <c r="G38" s="446"/>
      <c r="H38" s="446"/>
    </row>
    <row r="39" spans="1:11" s="67" customFormat="1" ht="15" customHeight="1" x14ac:dyDescent="0.25">
      <c r="A39" s="66"/>
      <c r="B39" s="66" t="s">
        <v>131</v>
      </c>
      <c r="C39" s="448" t="s">
        <v>132</v>
      </c>
      <c r="D39" s="448"/>
      <c r="E39" s="448"/>
      <c r="F39" s="448"/>
      <c r="G39" s="448"/>
      <c r="H39" s="448"/>
    </row>
    <row r="40" spans="1:11" x14ac:dyDescent="0.25">
      <c r="B40" s="35"/>
    </row>
    <row r="42" spans="1:11" x14ac:dyDescent="0.25">
      <c r="C42" s="447"/>
      <c r="D42" s="447"/>
      <c r="E42" s="447"/>
      <c r="F42" s="447"/>
    </row>
    <row r="46" spans="1:11" x14ac:dyDescent="0.25">
      <c r="B46" s="222"/>
    </row>
    <row r="47" spans="1:11" x14ac:dyDescent="0.25">
      <c r="B47" s="222"/>
    </row>
    <row r="48" spans="1:11" x14ac:dyDescent="0.25">
      <c r="B48" s="222"/>
    </row>
    <row r="49" spans="2:2" x14ac:dyDescent="0.25">
      <c r="B49" s="222"/>
    </row>
    <row r="50" spans="2:2" x14ac:dyDescent="0.25">
      <c r="B50" s="222"/>
    </row>
    <row r="51" spans="2:2" x14ac:dyDescent="0.25">
      <c r="B51" s="222"/>
    </row>
    <row r="52" spans="2:2" x14ac:dyDescent="0.25">
      <c r="B52" s="222"/>
    </row>
    <row r="53" spans="2:2" x14ac:dyDescent="0.25">
      <c r="B53" s="222"/>
    </row>
    <row r="54" spans="2:2" x14ac:dyDescent="0.25">
      <c r="B54" s="222"/>
    </row>
    <row r="55" spans="2:2" x14ac:dyDescent="0.25">
      <c r="B55" s="222"/>
    </row>
    <row r="56" spans="2:2" x14ac:dyDescent="0.25">
      <c r="B56" s="222"/>
    </row>
    <row r="57" spans="2:2" x14ac:dyDescent="0.25">
      <c r="B57" s="222"/>
    </row>
    <row r="58" spans="2:2" x14ac:dyDescent="0.25">
      <c r="B58" s="222"/>
    </row>
    <row r="59" spans="2:2" x14ac:dyDescent="0.25">
      <c r="B59" s="222"/>
    </row>
    <row r="60" spans="2:2" x14ac:dyDescent="0.25">
      <c r="B60" s="222"/>
    </row>
    <row r="61" spans="2:2" x14ac:dyDescent="0.25">
      <c r="B61" s="222"/>
    </row>
    <row r="63" spans="2:2" x14ac:dyDescent="0.25">
      <c r="B63" s="222"/>
    </row>
    <row r="64" spans="2:2" x14ac:dyDescent="0.25">
      <c r="B64" s="222"/>
    </row>
    <row r="65" spans="2:2" x14ac:dyDescent="0.25">
      <c r="B65" s="222"/>
    </row>
    <row r="66" spans="2:2" x14ac:dyDescent="0.25">
      <c r="B66" s="222"/>
    </row>
    <row r="67" spans="2:2" x14ac:dyDescent="0.25">
      <c r="B67" s="222"/>
    </row>
    <row r="68" spans="2:2" x14ac:dyDescent="0.25">
      <c r="B68" s="222"/>
    </row>
    <row r="69" spans="2:2" x14ac:dyDescent="0.25">
      <c r="B69" s="222"/>
    </row>
    <row r="70" spans="2:2" x14ac:dyDescent="0.25">
      <c r="B70" s="222"/>
    </row>
    <row r="71" spans="2:2" x14ac:dyDescent="0.25">
      <c r="B71" s="222"/>
    </row>
    <row r="72" spans="2:2" x14ac:dyDescent="0.25">
      <c r="B72" s="222"/>
    </row>
    <row r="73" spans="2:2" x14ac:dyDescent="0.25">
      <c r="B73" s="222"/>
    </row>
    <row r="74" spans="2:2" x14ac:dyDescent="0.25">
      <c r="B74" s="222"/>
    </row>
    <row r="75" spans="2:2" x14ac:dyDescent="0.25">
      <c r="B75" s="222"/>
    </row>
    <row r="76" spans="2:2" x14ac:dyDescent="0.25">
      <c r="B76" s="222"/>
    </row>
    <row r="77" spans="2:2" x14ac:dyDescent="0.25">
      <c r="B77" s="222"/>
    </row>
    <row r="78" spans="2:2" x14ac:dyDescent="0.25">
      <c r="B78" s="222"/>
    </row>
    <row r="79" spans="2:2" x14ac:dyDescent="0.25">
      <c r="B79" s="222"/>
    </row>
    <row r="80" spans="2:2" x14ac:dyDescent="0.25">
      <c r="B80" s="222"/>
    </row>
    <row r="81" spans="2:2" x14ac:dyDescent="0.25">
      <c r="B81" s="222"/>
    </row>
    <row r="82" spans="2:2" x14ac:dyDescent="0.25">
      <c r="B82" s="222"/>
    </row>
    <row r="83" spans="2:2" x14ac:dyDescent="0.25">
      <c r="B83" s="222"/>
    </row>
    <row r="84" spans="2:2" x14ac:dyDescent="0.25">
      <c r="B84" s="222"/>
    </row>
    <row r="85" spans="2:2" x14ac:dyDescent="0.25">
      <c r="B85" s="222"/>
    </row>
    <row r="86" spans="2:2" x14ac:dyDescent="0.25">
      <c r="B86" s="222"/>
    </row>
  </sheetData>
  <sheetProtection sheet="1" objects="1" scenarios="1"/>
  <mergeCells count="21">
    <mergeCell ref="C42:F42"/>
    <mergeCell ref="C38:H38"/>
    <mergeCell ref="C39:H39"/>
    <mergeCell ref="B14:K14"/>
    <mergeCell ref="B16:K16"/>
    <mergeCell ref="C19:H19"/>
    <mergeCell ref="C20:H20"/>
    <mergeCell ref="C21:H21"/>
    <mergeCell ref="C22:H22"/>
    <mergeCell ref="C23:H23"/>
    <mergeCell ref="C24:H24"/>
    <mergeCell ref="C25:H25"/>
    <mergeCell ref="C29:H29"/>
    <mergeCell ref="C30:H30"/>
    <mergeCell ref="C37:H37"/>
    <mergeCell ref="C31:H31"/>
    <mergeCell ref="C32:H32"/>
    <mergeCell ref="C33:H33"/>
    <mergeCell ref="C34:H34"/>
    <mergeCell ref="C35:H35"/>
    <mergeCell ref="C36:H36"/>
  </mergeCells>
  <phoneticPr fontId="10" type="noConversion"/>
  <dataValidations count="1">
    <dataValidation type="list" allowBlank="1" showInputMessage="1" showErrorMessage="1" sqref="C10">
      <formula1>"0,2,5,6,8,9,10"</formula1>
    </dataValidation>
  </dataValidations>
  <printOptions gridLines="1"/>
  <pageMargins left="0.70866141732283472" right="0.70866141732283472" top="0.74803149606299213" bottom="0.74803149606299213" header="0.31496062992125984" footer="0.31496062992125984"/>
  <pageSetup paperSize="9" scale="80" orientation="landscape" r:id="rId1"/>
  <headerFooter>
    <oddHeader>&amp;L&amp;"Calibri,Bold"&amp;16MHA Medium Schemes Framework Performance Toolkit
&amp;A&amp;R© &amp;G</oddHeader>
    <oddFooter>&amp;L&amp;F&amp;RPrinted : &amp;D</oddFooter>
  </headerFooter>
  <rowBreaks count="1" manualBreakCount="1">
    <brk id="26" max="10"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9"/>
  <sheetViews>
    <sheetView topLeftCell="A4" zoomScale="75" zoomScaleNormal="75" workbookViewId="0">
      <selection activeCell="C9" sqref="C9"/>
    </sheetView>
  </sheetViews>
  <sheetFormatPr defaultRowHeight="15" x14ac:dyDescent="0.25"/>
  <cols>
    <col min="1" max="1" width="14" bestFit="1" customWidth="1"/>
    <col min="2" max="2" width="42.5703125" customWidth="1"/>
    <col min="3" max="3" width="24.140625" bestFit="1" customWidth="1"/>
    <col min="4" max="4" width="16.42578125" bestFit="1" customWidth="1"/>
    <col min="5" max="5" width="12.140625" customWidth="1"/>
    <col min="7" max="7" width="15.42578125" customWidth="1"/>
    <col min="9" max="9" width="13.5703125" customWidth="1"/>
    <col min="10" max="10" width="8" customWidth="1"/>
    <col min="11" max="11" width="11" customWidth="1"/>
  </cols>
  <sheetData>
    <row r="1" spans="1:11" x14ac:dyDescent="0.25">
      <c r="A1" s="21" t="s">
        <v>65</v>
      </c>
      <c r="B1">
        <f>'Scheme Details'!C10</f>
        <v>0</v>
      </c>
      <c r="C1" s="21" t="s">
        <v>67</v>
      </c>
      <c r="D1">
        <f>'Scheme Details'!C9</f>
        <v>0</v>
      </c>
    </row>
    <row r="2" spans="1:11" x14ac:dyDescent="0.25">
      <c r="A2" s="21" t="s">
        <v>66</v>
      </c>
      <c r="B2">
        <f>'Scheme Details'!C11</f>
        <v>0</v>
      </c>
      <c r="C2" s="21" t="s">
        <v>68</v>
      </c>
      <c r="D2">
        <f>'Scheme Details'!C5</f>
        <v>0</v>
      </c>
      <c r="G2" s="450"/>
      <c r="H2" s="450"/>
      <c r="I2" s="450"/>
    </row>
    <row r="3" spans="1:11" x14ac:dyDescent="0.25">
      <c r="A3" s="21" t="s">
        <v>72</v>
      </c>
      <c r="B3" s="410">
        <f>'Scheme Details'!C21</f>
        <v>0</v>
      </c>
      <c r="C3" s="21" t="s">
        <v>459</v>
      </c>
      <c r="D3" s="410">
        <f>'Scheme Details'!C22</f>
        <v>0</v>
      </c>
    </row>
    <row r="4" spans="1:11" x14ac:dyDescent="0.25">
      <c r="E4" s="26"/>
    </row>
    <row r="5" spans="1:11" s="40" customFormat="1" ht="30" x14ac:dyDescent="0.25">
      <c r="A5" s="40" t="s">
        <v>98</v>
      </c>
      <c r="B5" s="40" t="s">
        <v>28</v>
      </c>
      <c r="C5" s="40" t="s">
        <v>69</v>
      </c>
      <c r="D5" s="40" t="s">
        <v>70</v>
      </c>
      <c r="E5" s="45" t="s">
        <v>74</v>
      </c>
      <c r="F5" s="40" t="s">
        <v>24</v>
      </c>
      <c r="G5" s="40" t="s">
        <v>31</v>
      </c>
      <c r="H5" s="40" t="s">
        <v>37</v>
      </c>
      <c r="I5" s="40" t="s">
        <v>39</v>
      </c>
      <c r="J5" s="40" t="s">
        <v>41</v>
      </c>
      <c r="K5" s="40" t="s">
        <v>40</v>
      </c>
    </row>
    <row r="6" spans="1:11" ht="75" x14ac:dyDescent="0.25">
      <c r="A6" s="89">
        <f>'MHA MSF2 KPI''s'!E26</f>
        <v>7.1</v>
      </c>
      <c r="B6" s="83" t="str">
        <f>'MHA MSF2 KPI''s'!F26</f>
        <v>Contractors willingness to positively engage in the Employee Skills Plan. ESP in place before start of scheme with a value &gt;£1 million</v>
      </c>
      <c r="C6" s="1">
        <f>C9</f>
        <v>0</v>
      </c>
      <c r="D6" s="2">
        <f>IF(C6="Yes",8,0)</f>
        <v>0</v>
      </c>
      <c r="E6" s="1">
        <f>IF(C6="yes",1,0.5)</f>
        <v>0.5</v>
      </c>
      <c r="F6" s="1" t="str">
        <f>'MHA MSF2 KPI''s'!G26</f>
        <v>Core</v>
      </c>
      <c r="G6" s="83" t="str">
        <f>'MHA MSF2 KPI''s'!H26</f>
        <v>ESP in place before start of scheme with a value &gt;£1 million</v>
      </c>
      <c r="H6" s="1" t="str">
        <f>'MHA MSF2 KPI''s'!I26</f>
        <v>Scheme</v>
      </c>
      <c r="I6" s="83" t="str">
        <f>'MHA MSF2 KPI''s'!J26</f>
        <v>At start of construction work</v>
      </c>
      <c r="J6" s="1" t="str">
        <f>'MHA MSF2 KPI''s'!K26</f>
        <v>Yes</v>
      </c>
      <c r="K6" s="1" t="s">
        <v>184</v>
      </c>
    </row>
    <row r="7" spans="1:11" x14ac:dyDescent="0.25">
      <c r="A7" s="89"/>
      <c r="B7" s="83"/>
      <c r="C7" s="1"/>
      <c r="D7" s="83"/>
      <c r="E7" s="1"/>
      <c r="F7" s="1"/>
      <c r="G7" s="1"/>
      <c r="H7" s="1"/>
      <c r="I7" s="1"/>
      <c r="J7" s="1"/>
      <c r="K7" s="1"/>
    </row>
    <row r="8" spans="1:11" s="41" customFormat="1" ht="15.75" x14ac:dyDescent="0.25">
      <c r="A8" s="46" t="s">
        <v>99</v>
      </c>
      <c r="B8" s="40" t="s">
        <v>28</v>
      </c>
      <c r="C8" s="41" t="s">
        <v>69</v>
      </c>
      <c r="D8" s="44"/>
      <c r="E8" s="42"/>
    </row>
    <row r="9" spans="1:11" s="51" customFormat="1" ht="75" x14ac:dyDescent="0.25">
      <c r="A9" s="198">
        <f>A6</f>
        <v>7.1</v>
      </c>
      <c r="B9" s="49" t="s">
        <v>110</v>
      </c>
      <c r="C9" s="318"/>
      <c r="F9" s="49" t="str">
        <f t="shared" ref="F9:K9" si="0">F6</f>
        <v>Core</v>
      </c>
      <c r="G9" s="49" t="str">
        <f t="shared" si="0"/>
        <v>ESP in place before start of scheme with a value &gt;£1 million</v>
      </c>
      <c r="H9" s="49" t="str">
        <f t="shared" si="0"/>
        <v>Scheme</v>
      </c>
      <c r="I9" s="49" t="str">
        <f t="shared" si="0"/>
        <v>At start of construction work</v>
      </c>
      <c r="J9" s="49" t="str">
        <f t="shared" si="0"/>
        <v>Yes</v>
      </c>
      <c r="K9" s="49" t="str">
        <f t="shared" si="0"/>
        <v>Yes &gt;1m</v>
      </c>
    </row>
    <row r="10" spans="1:11" s="133" customFormat="1" x14ac:dyDescent="0.25">
      <c r="A10" s="134"/>
      <c r="B10" s="62"/>
      <c r="C10" s="132"/>
      <c r="F10" s="62"/>
      <c r="G10" s="62"/>
      <c r="H10" s="62"/>
      <c r="I10" s="62"/>
      <c r="J10" s="62"/>
      <c r="K10" s="62"/>
    </row>
    <row r="11" spans="1:11" s="350" customFormat="1" ht="30" customHeight="1" x14ac:dyDescent="0.25">
      <c r="A11" s="349"/>
      <c r="B11" s="432" t="str">
        <f>IF('Scheme Details'!C15&lt;1000000,"ESP not required for scheme value less than £1,000,000","")</f>
        <v>ESP not required for scheme value less than £1,000,000</v>
      </c>
      <c r="C11" s="432"/>
      <c r="D11" s="432"/>
      <c r="E11" s="432"/>
      <c r="F11" s="432"/>
      <c r="G11" s="432"/>
      <c r="H11" s="432"/>
      <c r="I11" s="432"/>
      <c r="J11" s="432"/>
      <c r="K11" s="432"/>
    </row>
    <row r="12" spans="1:11" s="133" customFormat="1" x14ac:dyDescent="0.25">
      <c r="A12" s="134"/>
      <c r="B12" s="62"/>
      <c r="C12" s="132"/>
      <c r="F12" s="62"/>
      <c r="G12" s="62"/>
      <c r="H12" s="62"/>
      <c r="I12" s="62"/>
      <c r="J12" s="62"/>
      <c r="K12" s="62"/>
    </row>
    <row r="13" spans="1:11" s="133" customFormat="1" x14ac:dyDescent="0.25">
      <c r="A13" s="134"/>
      <c r="B13" s="62"/>
      <c r="C13" s="73" t="s">
        <v>236</v>
      </c>
      <c r="F13" s="62"/>
      <c r="G13" s="62"/>
      <c r="H13" s="62"/>
      <c r="I13" s="62"/>
      <c r="J13" s="62"/>
      <c r="K13" s="62"/>
    </row>
    <row r="14" spans="1:11" s="133" customFormat="1" x14ac:dyDescent="0.25">
      <c r="A14" s="134"/>
      <c r="B14" s="62"/>
      <c r="C14" s="132"/>
      <c r="F14" s="62"/>
      <c r="G14" s="62"/>
      <c r="H14" s="62"/>
      <c r="I14" s="62"/>
      <c r="J14" s="62"/>
      <c r="K14" s="62"/>
    </row>
    <row r="15" spans="1:11" s="133" customFormat="1" ht="105" x14ac:dyDescent="0.25">
      <c r="A15" s="134">
        <f>'MHA MSF2 KPI''s'!E27</f>
        <v>7.2</v>
      </c>
      <c r="B15" s="62" t="str">
        <f>'MHA MSF2 KPI''s'!F27</f>
        <v>Percentage of targets achieved against number predicted to be achieved (in scheme &amp; end of scheme)</v>
      </c>
      <c r="C15" s="346"/>
      <c r="F15" s="49" t="str">
        <f>'MHA MSF2 KPI''s'!G27</f>
        <v>Optional - Locally determined</v>
      </c>
      <c r="G15" s="49" t="str">
        <f>'MHA MSF2 KPI''s'!H27</f>
        <v>Achievement of targets set in plan</v>
      </c>
      <c r="H15" s="49" t="str">
        <f>'MHA MSF2 KPI''s'!I27</f>
        <v>Scheme</v>
      </c>
      <c r="I15" s="49" t="str">
        <f>'MHA MSF2 KPI''s'!J27</f>
        <v>In Project - 2 month intervals &amp; Within 4 weeks of the end of scheme</v>
      </c>
      <c r="J15" s="49" t="str">
        <f>'MHA MSF2 KPI''s'!K27</f>
        <v>Yes</v>
      </c>
      <c r="K15" s="49" t="str">
        <f>'MHA MSF2 KPI''s'!L27</f>
        <v>Yes (&gt;£1m)</v>
      </c>
    </row>
    <row r="16" spans="1:11" s="133" customFormat="1" x14ac:dyDescent="0.25">
      <c r="B16" s="62"/>
      <c r="C16" s="132"/>
      <c r="F16" s="62"/>
      <c r="G16" s="62"/>
      <c r="H16" s="62"/>
      <c r="I16" s="62"/>
      <c r="J16" s="62"/>
      <c r="K16" s="62"/>
    </row>
    <row r="17" spans="1:12" s="53" customFormat="1" ht="72" customHeight="1" x14ac:dyDescent="0.25">
      <c r="B17" s="432" t="str">
        <f>IF(C9&lt;&gt;"Yes","To help understand performance different than that expected through the Framework, please provide comments below where the Contractor did not positively engage in the completion of an ESP before the start of a scheme with a value of &gt;£1million","")</f>
        <v>To help understand performance different than that expected through the Framework, please provide comments below where the Contractor did not positively engage in the completion of an ESP before the start of a scheme with a value of &gt;£1million</v>
      </c>
      <c r="C17" s="432"/>
      <c r="D17" s="432"/>
      <c r="E17" s="432"/>
      <c r="F17" s="432"/>
      <c r="G17" s="432"/>
      <c r="H17" s="432"/>
      <c r="I17" s="432"/>
      <c r="J17" s="432"/>
      <c r="K17" s="432"/>
    </row>
    <row r="19" spans="1:12" s="235" customFormat="1" ht="170.1" customHeight="1" x14ac:dyDescent="0.25">
      <c r="A19" s="351" t="s">
        <v>81</v>
      </c>
      <c r="B19" s="451"/>
      <c r="C19" s="452"/>
      <c r="D19" s="452"/>
      <c r="E19" s="452"/>
      <c r="F19" s="452"/>
      <c r="G19" s="452"/>
      <c r="H19" s="452"/>
      <c r="I19" s="452"/>
      <c r="J19" s="452"/>
      <c r="K19" s="453"/>
      <c r="L19" s="352"/>
    </row>
  </sheetData>
  <sheetProtection sheet="1" objects="1" scenarios="1"/>
  <mergeCells count="4">
    <mergeCell ref="G2:I2"/>
    <mergeCell ref="B17:K17"/>
    <mergeCell ref="B11:K11"/>
    <mergeCell ref="B19:K19"/>
  </mergeCells>
  <phoneticPr fontId="10" type="noConversion"/>
  <dataValidations count="2">
    <dataValidation type="list" allowBlank="1" showInputMessage="1" showErrorMessage="1" sqref="C16">
      <formula1>"0,2,5,6,8,9,10"</formula1>
    </dataValidation>
    <dataValidation type="list" allowBlank="1" showInputMessage="1" showErrorMessage="1" sqref="C9">
      <formula1>"Yes,No"</formula1>
    </dataValidation>
  </dataValidations>
  <printOptions gridLines="1"/>
  <pageMargins left="0.70866141732283472" right="0.70866141732283472" top="0.74803149606299213" bottom="0.74803149606299213" header="0.31496062992125984" footer="0.31496062992125984"/>
  <pageSetup paperSize="9" scale="75" orientation="landscape" r:id="rId1"/>
  <headerFooter>
    <oddHeader>&amp;L&amp;"Calibri,Bold"&amp;16MHA Medium Schemes Framework Performance Toolkit
&amp;A&amp;R© &amp;G</oddHeader>
    <oddFooter>&amp;L&amp;F&amp;RPrinted : &amp;D</oddFooter>
  </headerFooter>
  <rowBreaks count="1" manualBreakCount="1">
    <brk id="7" max="16383"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26"/>
  <sheetViews>
    <sheetView zoomScale="75" zoomScaleNormal="75" workbookViewId="0">
      <selection activeCell="K14" sqref="K14"/>
    </sheetView>
  </sheetViews>
  <sheetFormatPr defaultRowHeight="15" x14ac:dyDescent="0.25"/>
  <cols>
    <col min="1" max="1" width="13.85546875" bestFit="1" customWidth="1"/>
    <col min="2" max="2" width="36.85546875" customWidth="1"/>
    <col min="3" max="3" width="14.28515625" customWidth="1"/>
    <col min="4" max="4" width="12.140625" customWidth="1"/>
    <col min="5" max="5" width="10" style="26" customWidth="1"/>
    <col min="6" max="6" width="12.85546875" customWidth="1"/>
    <col min="7" max="7" width="26.28515625" customWidth="1"/>
    <col min="9" max="9" width="23.28515625" customWidth="1"/>
  </cols>
  <sheetData>
    <row r="1" spans="1:11" x14ac:dyDescent="0.25">
      <c r="A1" s="21" t="s">
        <v>65</v>
      </c>
      <c r="B1">
        <f>'Scheme Details'!C10</f>
        <v>0</v>
      </c>
      <c r="C1" s="21" t="s">
        <v>67</v>
      </c>
      <c r="D1">
        <f>'Scheme Details'!C9</f>
        <v>0</v>
      </c>
      <c r="E1"/>
    </row>
    <row r="2" spans="1:11" ht="29.25" customHeight="1" x14ac:dyDescent="0.25">
      <c r="A2" s="21" t="s">
        <v>66</v>
      </c>
      <c r="B2">
        <f>'Scheme Details'!C11</f>
        <v>0</v>
      </c>
      <c r="C2" s="47" t="s">
        <v>68</v>
      </c>
      <c r="D2">
        <f>'Scheme Details'!C5</f>
        <v>0</v>
      </c>
      <c r="E2"/>
      <c r="G2" s="123"/>
    </row>
    <row r="3" spans="1:11" x14ac:dyDescent="0.25">
      <c r="A3" s="21" t="s">
        <v>72</v>
      </c>
      <c r="B3" s="410">
        <f>'Scheme Details'!C21</f>
        <v>0</v>
      </c>
      <c r="C3" s="21" t="s">
        <v>459</v>
      </c>
      <c r="D3" s="410">
        <f>'Scheme Details'!C22</f>
        <v>0</v>
      </c>
      <c r="E3"/>
    </row>
    <row r="5" spans="1:11" s="40" customFormat="1" ht="30" x14ac:dyDescent="0.25">
      <c r="A5" s="40" t="s">
        <v>98</v>
      </c>
      <c r="B5" s="40" t="s">
        <v>28</v>
      </c>
      <c r="C5" s="40" t="s">
        <v>69</v>
      </c>
      <c r="D5" s="40" t="s">
        <v>71</v>
      </c>
      <c r="E5" s="45" t="s">
        <v>74</v>
      </c>
      <c r="F5" s="40" t="s">
        <v>24</v>
      </c>
      <c r="G5" s="40" t="s">
        <v>31</v>
      </c>
      <c r="H5" s="40" t="s">
        <v>37</v>
      </c>
      <c r="I5" s="40" t="s">
        <v>39</v>
      </c>
      <c r="J5" s="40" t="s">
        <v>41</v>
      </c>
      <c r="K5" s="40" t="s">
        <v>40</v>
      </c>
    </row>
    <row r="6" spans="1:11" s="1" customFormat="1" ht="30" x14ac:dyDescent="0.25">
      <c r="A6" s="3">
        <f>'MHA MSF2 KPI''s'!E29</f>
        <v>8.1</v>
      </c>
      <c r="B6" s="49" t="str">
        <f>'MHA MSF2 KPI''s'!F29</f>
        <v>Considerate Constructors Score (in scheme &amp; end of scheme)</v>
      </c>
      <c r="C6" s="114">
        <f>C10</f>
        <v>0</v>
      </c>
      <c r="D6" s="115" t="e">
        <f>VLOOKUP(C6,'8_Community Score Calculation'!A2:C51,2)</f>
        <v>#N/A</v>
      </c>
      <c r="E6" s="27" t="e">
        <f>VLOOKUP(C6,'8_Community Score Calculation'!A2:C51,3)</f>
        <v>#N/A</v>
      </c>
      <c r="F6" s="1" t="str">
        <f>'MHA MSF2 KPI''s'!G29</f>
        <v>Core</v>
      </c>
      <c r="G6" s="83" t="str">
        <f>'MHA MSF2 KPI''s'!H29</f>
        <v>Considerate Constructors Scheme Inspection</v>
      </c>
      <c r="H6" s="187" t="str">
        <f>'MHA MSF2 KPI''s'!I29</f>
        <v>Scheme</v>
      </c>
      <c r="I6" s="187" t="str">
        <f>'MHA MSF2 KPI''s'!J29</f>
        <v>Latest score from CCS Monitor visit</v>
      </c>
      <c r="J6" s="1" t="str">
        <f>'MHA MSF2 KPI''s'!K29</f>
        <v>Yes</v>
      </c>
      <c r="K6" s="1" t="str">
        <f>'MHA MSF2 KPI''s'!L29</f>
        <v>Yes</v>
      </c>
    </row>
    <row r="7" spans="1:11" s="1" customFormat="1" ht="15.75" x14ac:dyDescent="0.25">
      <c r="A7" s="3"/>
      <c r="B7" s="3"/>
      <c r="C7" s="114"/>
      <c r="D7" s="115"/>
      <c r="E7" s="27"/>
      <c r="G7" s="187"/>
      <c r="I7" s="187"/>
    </row>
    <row r="8" spans="1:11" s="1" customFormat="1" ht="15.75" x14ac:dyDescent="0.25">
      <c r="A8" s="3"/>
      <c r="B8" s="2"/>
      <c r="C8" s="33"/>
      <c r="D8" s="34"/>
      <c r="E8" s="27"/>
    </row>
    <row r="9" spans="1:11" s="41" customFormat="1" ht="15.75" x14ac:dyDescent="0.25">
      <c r="A9" s="43" t="s">
        <v>99</v>
      </c>
      <c r="B9" s="40" t="s">
        <v>28</v>
      </c>
      <c r="C9" s="41" t="s">
        <v>69</v>
      </c>
      <c r="D9" s="44"/>
      <c r="E9" s="42"/>
    </row>
    <row r="10" spans="1:11" s="50" customFormat="1" ht="30" x14ac:dyDescent="0.25">
      <c r="A10" s="49">
        <f>A6</f>
        <v>8.1</v>
      </c>
      <c r="B10" s="49" t="str">
        <f>B6</f>
        <v>Considerate Constructors Score (in scheme &amp; end of scheme)</v>
      </c>
      <c r="C10" s="318"/>
      <c r="E10" s="154"/>
      <c r="F10" s="49" t="str">
        <f t="shared" ref="F10:K10" si="0">F6</f>
        <v>Core</v>
      </c>
      <c r="G10" s="49" t="str">
        <f t="shared" si="0"/>
        <v>Considerate Constructors Scheme Inspection</v>
      </c>
      <c r="H10" s="49" t="str">
        <f t="shared" si="0"/>
        <v>Scheme</v>
      </c>
      <c r="I10" s="49" t="str">
        <f t="shared" si="0"/>
        <v>Latest score from CCS Monitor visit</v>
      </c>
      <c r="J10" s="49" t="str">
        <f t="shared" si="0"/>
        <v>Yes</v>
      </c>
      <c r="K10" s="49" t="str">
        <f t="shared" si="0"/>
        <v>Yes</v>
      </c>
    </row>
    <row r="11" spans="1:11" s="50" customFormat="1" x14ac:dyDescent="0.25">
      <c r="A11" s="49"/>
      <c r="B11" s="49"/>
      <c r="C11" s="132"/>
      <c r="E11" s="154"/>
      <c r="F11" s="49"/>
      <c r="G11" s="49"/>
      <c r="H11" s="49"/>
      <c r="I11" s="49"/>
      <c r="J11" s="49"/>
      <c r="K11" s="49"/>
    </row>
    <row r="12" spans="1:11" s="50" customFormat="1" x14ac:dyDescent="0.25">
      <c r="A12" s="49"/>
      <c r="B12" s="49"/>
      <c r="C12" s="195" t="s">
        <v>242</v>
      </c>
      <c r="E12" s="154"/>
      <c r="F12" s="49"/>
      <c r="G12" s="49"/>
      <c r="H12" s="49"/>
      <c r="I12" s="49"/>
      <c r="J12" s="49"/>
      <c r="K12" s="49"/>
    </row>
    <row r="13" spans="1:11" s="50" customFormat="1" x14ac:dyDescent="0.25">
      <c r="A13" s="49"/>
      <c r="B13" s="49"/>
      <c r="C13" s="132"/>
      <c r="E13" s="154"/>
      <c r="F13" s="49"/>
      <c r="G13" s="49"/>
      <c r="H13" s="49"/>
      <c r="I13" s="49"/>
      <c r="J13" s="49"/>
      <c r="K13" s="49"/>
    </row>
    <row r="14" spans="1:11" s="21" customFormat="1" ht="45" x14ac:dyDescent="0.25">
      <c r="A14" s="21">
        <f>'MHA MSF2 KPI''s'!E30</f>
        <v>8.1999999999999993</v>
      </c>
      <c r="B14" s="38" t="str">
        <f>'MHA MSF2 KPI''s'!F30</f>
        <v>Overall satisfaction with construction of the works (percentage)</v>
      </c>
      <c r="C14" s="346"/>
      <c r="F14" s="109" t="str">
        <f>'MHA MSF2 KPI''s'!G30</f>
        <v>Optional - Locally determined</v>
      </c>
      <c r="G14" s="109" t="str">
        <f>'MHA MSF2 KPI''s'!H30</f>
        <v>Frontager scheme satisfaction survey</v>
      </c>
      <c r="H14" s="109" t="str">
        <f>'MHA MSF2 KPI''s'!I30</f>
        <v>Scheme</v>
      </c>
      <c r="I14" s="109" t="str">
        <f>'MHA MSF2 KPI''s'!J30</f>
        <v>End of scheme</v>
      </c>
      <c r="J14" s="109"/>
      <c r="K14" s="109"/>
    </row>
    <row r="15" spans="1:11" s="155" customFormat="1" ht="45" x14ac:dyDescent="0.25">
      <c r="A15" s="21">
        <f>'MHA MSF2 KPI''s'!E31</f>
        <v>8.3000000000000007</v>
      </c>
      <c r="B15" s="38" t="str">
        <f>'MHA MSF2 KPI''s'!F31</f>
        <v>Percentage of customer enquiries responded to first time against target</v>
      </c>
      <c r="C15" s="346"/>
      <c r="E15" s="156"/>
      <c r="F15" s="109" t="str">
        <f>'MHA MSF2 KPI''s'!G31</f>
        <v>Optional - Locally determined</v>
      </c>
      <c r="G15" s="109" t="str">
        <f>'MHA MSF2 KPI''s'!H31</f>
        <v>Register of enquiries</v>
      </c>
      <c r="H15" s="109" t="str">
        <f>'MHA MSF2 KPI''s'!I31</f>
        <v>Scheme</v>
      </c>
      <c r="I15" s="109" t="str">
        <f>'MHA MSF2 KPI''s'!J31</f>
        <v>In Project - 2 month intervals</v>
      </c>
    </row>
    <row r="16" spans="1:11" s="155" customFormat="1" ht="105" x14ac:dyDescent="0.25">
      <c r="A16" s="21">
        <f>'MHA MSF2 KPI''s'!E32</f>
        <v>8.4</v>
      </c>
      <c r="B16" s="38" t="str">
        <f>'MHA MSF2 KPI''s'!F32</f>
        <v>Contractors level of engagement with the Scheme communications plan</v>
      </c>
      <c r="C16" s="353"/>
      <c r="E16" s="156"/>
      <c r="F16" s="109" t="str">
        <f>'MHA MSF2 KPI''s'!G32</f>
        <v>Optional - Locally determined</v>
      </c>
      <c r="G16" s="109" t="str">
        <f>'MHA MSF2 KPI''s'!H32</f>
        <v>Project Manager score (0 Totally dissatisfied, 2 Very dissatisfied , 5 Slightly dissatisfied, 6 Neither satisfied nor dissatisfied, 8 satisfied, 9 very satisfied, 10 exceptionally satisfied)</v>
      </c>
      <c r="H16" s="109" t="str">
        <f>'MHA MSF2 KPI''s'!I32</f>
        <v>Scheme</v>
      </c>
      <c r="I16" s="109" t="str">
        <f>'MHA MSF2 KPI''s'!J32</f>
        <v>Within 3 months of the start of the scheme</v>
      </c>
    </row>
    <row r="17" spans="1:11" s="155" customFormat="1" ht="45" x14ac:dyDescent="0.25">
      <c r="A17" s="21">
        <f>'MHA MSF2 KPI''s'!E33</f>
        <v>8.5</v>
      </c>
      <c r="B17" s="38" t="str">
        <f>'MHA MSF2 KPI''s'!F33</f>
        <v>Percentage of targets in communication plan met against number predicted to be achieved</v>
      </c>
      <c r="C17" s="346"/>
      <c r="E17" s="156"/>
      <c r="F17" s="109" t="str">
        <f>'MHA MSF2 KPI''s'!G33</f>
        <v>Optional - Locally determined</v>
      </c>
      <c r="G17" s="109" t="str">
        <f>'MHA MSF2 KPI''s'!H33</f>
        <v>Achievement of targets set in communication plan</v>
      </c>
      <c r="H17" s="109" t="str">
        <f>'MHA MSF2 KPI''s'!I33</f>
        <v>Scheme</v>
      </c>
      <c r="I17" s="109" t="str">
        <f>'MHA MSF2 KPI''s'!J33</f>
        <v>In Project - 2 month intervals</v>
      </c>
    </row>
    <row r="18" spans="1:11" x14ac:dyDescent="0.25">
      <c r="A18" s="21"/>
    </row>
    <row r="19" spans="1:11" s="53" customFormat="1" ht="44.25" customHeight="1" x14ac:dyDescent="0.25">
      <c r="B19" s="432" t="e">
        <f>IF(D6&lt;&gt;8,"To help understand performance different than that expected through the Framework, please provide comments below for a score other than eight","")</f>
        <v>#N/A</v>
      </c>
      <c r="C19" s="432"/>
      <c r="D19" s="432"/>
      <c r="E19" s="432"/>
      <c r="F19" s="432"/>
      <c r="G19" s="432"/>
      <c r="H19" s="432"/>
      <c r="I19" s="432"/>
      <c r="J19" s="432"/>
      <c r="K19" s="432"/>
    </row>
    <row r="20" spans="1:11" s="53" customFormat="1" x14ac:dyDescent="0.25">
      <c r="B20" s="62"/>
      <c r="C20" s="73"/>
      <c r="F20" s="29"/>
      <c r="G20" s="29"/>
      <c r="H20" s="29"/>
      <c r="I20" s="29"/>
      <c r="J20" s="192"/>
      <c r="K20" s="192"/>
    </row>
    <row r="21" spans="1:11" s="31" customFormat="1" ht="170.1" customHeight="1" x14ac:dyDescent="0.25">
      <c r="A21" s="341" t="s">
        <v>81</v>
      </c>
      <c r="B21" s="429"/>
      <c r="C21" s="430"/>
      <c r="D21" s="430"/>
      <c r="E21" s="430"/>
      <c r="F21" s="430"/>
      <c r="G21" s="430"/>
      <c r="H21" s="430"/>
      <c r="I21" s="430"/>
      <c r="J21" s="430"/>
      <c r="K21" s="431"/>
    </row>
    <row r="22" spans="1:11" x14ac:dyDescent="0.25">
      <c r="A22" s="21"/>
    </row>
    <row r="23" spans="1:11" x14ac:dyDescent="0.25">
      <c r="A23" s="21"/>
    </row>
    <row r="24" spans="1:11" s="71" customFormat="1" x14ac:dyDescent="0.25">
      <c r="B24" s="71" t="s">
        <v>185</v>
      </c>
      <c r="C24" s="71" t="s">
        <v>74</v>
      </c>
      <c r="E24" s="72"/>
    </row>
    <row r="26" spans="1:11" x14ac:dyDescent="0.25">
      <c r="B26" t="s">
        <v>186</v>
      </c>
    </row>
  </sheetData>
  <sheetProtection sheet="1" objects="1" scenarios="1"/>
  <mergeCells count="2">
    <mergeCell ref="B19:K19"/>
    <mergeCell ref="B21:K21"/>
  </mergeCells>
  <phoneticPr fontId="10" type="noConversion"/>
  <dataValidations count="2">
    <dataValidation type="whole" allowBlank="1" showInputMessage="1" showErrorMessage="1" sqref="C10">
      <formula1>0</formula1>
      <formula2>50</formula2>
    </dataValidation>
    <dataValidation type="list" allowBlank="1" showInputMessage="1" showErrorMessage="1" sqref="C16">
      <formula1>"0,2,5,6,8,9,10"</formula1>
    </dataValidation>
  </dataValidations>
  <printOptions gridLines="1"/>
  <pageMargins left="0.70866141732283472" right="0.70866141732283472" top="0.74803149606299213" bottom="0.74803149606299213" header="0.31496062992125984" footer="0.31496062992125984"/>
  <pageSetup paperSize="9" scale="73" fitToHeight="0" orientation="landscape" r:id="rId1"/>
  <headerFooter>
    <oddHeader>&amp;L&amp;"Calibri,Bold"&amp;16MHA Medium Schemes Framework Performance Toolkit
&amp;A&amp;R© &amp;G</oddHeader>
    <oddFooter>&amp;L&amp;F&amp;RPrinted : &amp;D</oddFooter>
  </headerFooter>
  <rowBreaks count="1" manualBreakCount="1">
    <brk id="8" max="16383"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K36"/>
  <sheetViews>
    <sheetView zoomScale="75" zoomScaleNormal="75" workbookViewId="0">
      <selection activeCell="P15" sqref="P15"/>
    </sheetView>
  </sheetViews>
  <sheetFormatPr defaultRowHeight="15" x14ac:dyDescent="0.25"/>
  <cols>
    <col min="1" max="1" width="13.85546875" bestFit="1" customWidth="1"/>
    <col min="2" max="2" width="36.85546875" customWidth="1"/>
    <col min="3" max="3" width="15.85546875" customWidth="1"/>
    <col min="4" max="4" width="15.7109375" customWidth="1"/>
    <col min="5" max="5" width="10" style="26" customWidth="1"/>
    <col min="6" max="6" width="12.28515625" customWidth="1"/>
    <col min="7" max="7" width="23.140625" customWidth="1"/>
    <col min="9" max="9" width="16.5703125" customWidth="1"/>
    <col min="10" max="10" width="8.140625" customWidth="1"/>
    <col min="11" max="11" width="7.5703125" customWidth="1"/>
  </cols>
  <sheetData>
    <row r="1" spans="1:11" x14ac:dyDescent="0.25">
      <c r="A1" s="21" t="s">
        <v>65</v>
      </c>
      <c r="B1">
        <f>'Scheme Details'!C10</f>
        <v>0</v>
      </c>
      <c r="C1" s="21" t="s">
        <v>67</v>
      </c>
      <c r="D1">
        <f>'Scheme Details'!C9</f>
        <v>0</v>
      </c>
      <c r="E1"/>
    </row>
    <row r="2" spans="1:11" ht="30" x14ac:dyDescent="0.25">
      <c r="A2" s="21" t="s">
        <v>66</v>
      </c>
      <c r="B2">
        <f>'Scheme Details'!C11</f>
        <v>0</v>
      </c>
      <c r="C2" s="47" t="s">
        <v>68</v>
      </c>
      <c r="D2">
        <f>'Scheme Details'!C5</f>
        <v>0</v>
      </c>
      <c r="E2"/>
      <c r="G2" s="123"/>
    </row>
    <row r="3" spans="1:11" x14ac:dyDescent="0.25">
      <c r="A3" s="21" t="s">
        <v>72</v>
      </c>
      <c r="B3" s="410">
        <f>'Scheme Details'!C21</f>
        <v>0</v>
      </c>
      <c r="C3" s="21" t="s">
        <v>459</v>
      </c>
      <c r="D3" s="410">
        <f>'Scheme Details'!C22</f>
        <v>0</v>
      </c>
      <c r="E3"/>
    </row>
    <row r="5" spans="1:11" s="40" customFormat="1" ht="30" x14ac:dyDescent="0.25">
      <c r="A5" s="40" t="s">
        <v>98</v>
      </c>
      <c r="B5" s="40" t="s">
        <v>28</v>
      </c>
      <c r="C5" s="40" t="s">
        <v>69</v>
      </c>
      <c r="D5" s="40" t="s">
        <v>70</v>
      </c>
      <c r="E5" s="45" t="s">
        <v>74</v>
      </c>
      <c r="F5" s="40" t="s">
        <v>24</v>
      </c>
      <c r="G5" s="40" t="s">
        <v>31</v>
      </c>
      <c r="H5" s="40" t="s">
        <v>37</v>
      </c>
      <c r="I5" s="40" t="s">
        <v>39</v>
      </c>
      <c r="J5" s="40" t="s">
        <v>41</v>
      </c>
      <c r="K5" s="40" t="s">
        <v>40</v>
      </c>
    </row>
    <row r="6" spans="1:11" s="1" customFormat="1" ht="30" x14ac:dyDescent="0.25">
      <c r="A6" s="36">
        <f>'MHA MSF2 KPI''s'!E35</f>
        <v>9.1</v>
      </c>
      <c r="B6" s="2" t="str">
        <f>'MHA MSF2 KPI''s'!F35</f>
        <v>Satisfaction against key aspects of the service (in scheme &amp; end of scheme)</v>
      </c>
      <c r="C6" s="114">
        <f>C10</f>
        <v>0</v>
      </c>
      <c r="D6" s="69">
        <f>C6</f>
        <v>0</v>
      </c>
      <c r="E6" s="1">
        <f>VLOOKUP(D6,A$20:I$26,9)</f>
        <v>0.5</v>
      </c>
      <c r="F6" s="87" t="str">
        <f>'MHA MSF2 KPI''s'!G35</f>
        <v>Core</v>
      </c>
      <c r="G6" s="1" t="str">
        <f>'MHA MSF2 KPI''s'!H35</f>
        <v>Satisfaction against key aspects</v>
      </c>
      <c r="H6" s="1" t="str">
        <f>'MHA MSF2 KPI''s'!I35</f>
        <v>Scheme</v>
      </c>
      <c r="I6" s="1" t="str">
        <f>'MHA MSF2 KPI''s'!J35</f>
        <v>In Project - 2 month intervals &amp; Within 4 weeks of the end of scheme</v>
      </c>
      <c r="J6" s="1" t="str">
        <f>'MHA MSF2 KPI''s'!K35</f>
        <v>Yes</v>
      </c>
      <c r="K6" s="1" t="str">
        <f>'MHA MSF2 KPI''s'!L35</f>
        <v>Yes</v>
      </c>
    </row>
    <row r="7" spans="1:11" s="1" customFormat="1" ht="15.75" x14ac:dyDescent="0.25">
      <c r="A7" s="36"/>
      <c r="B7" s="2"/>
      <c r="C7" s="33"/>
      <c r="D7" s="34"/>
      <c r="E7" s="27"/>
      <c r="F7" s="87"/>
    </row>
    <row r="8" spans="1:11" s="41" customFormat="1" ht="15.75" x14ac:dyDescent="0.25">
      <c r="A8" s="43" t="s">
        <v>99</v>
      </c>
      <c r="B8" s="40" t="s">
        <v>28</v>
      </c>
      <c r="C8" s="41" t="s">
        <v>69</v>
      </c>
      <c r="D8" s="44"/>
      <c r="E8" s="42"/>
      <c r="F8" s="40"/>
    </row>
    <row r="9" spans="1:11" x14ac:dyDescent="0.25">
      <c r="F9" s="35"/>
    </row>
    <row r="10" spans="1:11" s="50" customFormat="1" ht="75" x14ac:dyDescent="0.25">
      <c r="A10" s="49">
        <f>A6</f>
        <v>9.1</v>
      </c>
      <c r="B10" s="49" t="str">
        <f>B6</f>
        <v>Satisfaction against key aspects of the service (in scheme &amp; end of scheme)</v>
      </c>
      <c r="C10" s="245"/>
      <c r="E10" s="154"/>
      <c r="F10" s="49" t="str">
        <f t="shared" ref="F10:K10" si="0">F6</f>
        <v>Core</v>
      </c>
      <c r="G10" s="49" t="str">
        <f t="shared" si="0"/>
        <v>Satisfaction against key aspects</v>
      </c>
      <c r="H10" s="49" t="str">
        <f t="shared" si="0"/>
        <v>Scheme</v>
      </c>
      <c r="I10" s="49" t="str">
        <f t="shared" si="0"/>
        <v>In Project - 2 month intervals &amp; Within 4 weeks of the end of scheme</v>
      </c>
      <c r="J10" s="49" t="str">
        <f t="shared" si="0"/>
        <v>Yes</v>
      </c>
      <c r="K10" s="49" t="str">
        <f t="shared" si="0"/>
        <v>Yes</v>
      </c>
    </row>
    <row r="11" spans="1:11" s="197" customFormat="1" x14ac:dyDescent="0.25">
      <c r="A11" s="157"/>
      <c r="B11" s="196"/>
      <c r="C11" s="73"/>
      <c r="D11" s="157"/>
      <c r="E11" s="157"/>
      <c r="F11" s="157"/>
      <c r="G11" s="157"/>
      <c r="H11" s="157"/>
      <c r="I11" s="157"/>
      <c r="J11" s="157"/>
      <c r="K11" s="157"/>
    </row>
    <row r="12" spans="1:11" s="53" customFormat="1" x14ac:dyDescent="0.25">
      <c r="A12" s="200"/>
      <c r="B12" s="62"/>
      <c r="C12" s="73" t="s">
        <v>236</v>
      </c>
      <c r="F12" s="29"/>
      <c r="G12" s="29"/>
      <c r="H12" s="29"/>
      <c r="I12" s="29"/>
      <c r="J12" s="192"/>
      <c r="K12" s="192"/>
    </row>
    <row r="13" spans="1:11" s="53" customFormat="1" x14ac:dyDescent="0.25">
      <c r="A13" s="200"/>
      <c r="B13" s="62"/>
      <c r="C13" s="73"/>
      <c r="F13" s="29"/>
      <c r="G13" s="29"/>
      <c r="H13" s="29"/>
      <c r="I13" s="29"/>
      <c r="J13" s="192"/>
      <c r="K13" s="192"/>
    </row>
    <row r="14" spans="1:11" s="53" customFormat="1" ht="44.25" customHeight="1" x14ac:dyDescent="0.25">
      <c r="B14" s="432" t="str">
        <f>IF(C10&lt;&gt;8,"To help understand performance different than that expected through the Framework, please provide comments below for a score other than eight","")</f>
        <v>To help understand performance different than that expected through the Framework, please provide comments below for a score other than eight</v>
      </c>
      <c r="C14" s="432"/>
      <c r="D14" s="432"/>
      <c r="E14" s="432"/>
      <c r="F14" s="432"/>
      <c r="G14" s="432"/>
      <c r="H14" s="432"/>
      <c r="I14" s="432"/>
      <c r="J14" s="432"/>
      <c r="K14" s="432"/>
    </row>
    <row r="15" spans="1:11" s="53" customFormat="1" x14ac:dyDescent="0.25">
      <c r="B15" s="62"/>
      <c r="C15" s="73"/>
      <c r="F15" s="29"/>
      <c r="G15" s="29"/>
      <c r="H15" s="29"/>
      <c r="I15" s="29"/>
      <c r="J15" s="192"/>
      <c r="K15" s="192"/>
    </row>
    <row r="16" spans="1:11" s="31" customFormat="1" ht="170.1" customHeight="1" x14ac:dyDescent="0.25">
      <c r="A16" s="341" t="s">
        <v>81</v>
      </c>
      <c r="B16" s="429"/>
      <c r="C16" s="430"/>
      <c r="D16" s="430"/>
      <c r="E16" s="430"/>
      <c r="F16" s="430"/>
      <c r="G16" s="430"/>
      <c r="H16" s="430"/>
      <c r="I16" s="430"/>
      <c r="J16" s="430"/>
      <c r="K16" s="431"/>
    </row>
    <row r="17" spans="1:11" s="53" customFormat="1" x14ac:dyDescent="0.25">
      <c r="A17" s="200"/>
      <c r="B17" s="62"/>
      <c r="C17" s="73"/>
      <c r="F17" s="29"/>
      <c r="G17" s="29"/>
      <c r="H17" s="29"/>
      <c r="I17" s="29"/>
      <c r="J17" s="192"/>
      <c r="K17" s="192"/>
    </row>
    <row r="19" spans="1:11" s="142" customFormat="1" x14ac:dyDescent="0.25">
      <c r="A19" s="142" t="s">
        <v>69</v>
      </c>
      <c r="B19" s="142" t="s">
        <v>244</v>
      </c>
      <c r="C19" s="142" t="s">
        <v>243</v>
      </c>
      <c r="E19" s="193"/>
      <c r="I19" s="142" t="s">
        <v>74</v>
      </c>
    </row>
    <row r="20" spans="1:11" s="1" customFormat="1" ht="61.5" customHeight="1" x14ac:dyDescent="0.25">
      <c r="A20" s="137">
        <v>0</v>
      </c>
      <c r="B20" s="83" t="s">
        <v>84</v>
      </c>
      <c r="C20" s="440" t="s">
        <v>187</v>
      </c>
      <c r="D20" s="440"/>
      <c r="E20" s="440"/>
      <c r="F20" s="440"/>
      <c r="G20" s="440"/>
      <c r="H20" s="440"/>
      <c r="I20" s="138">
        <v>0.5</v>
      </c>
    </row>
    <row r="21" spans="1:11" s="1" customFormat="1" ht="61.5" customHeight="1" x14ac:dyDescent="0.25">
      <c r="A21" s="137">
        <v>2</v>
      </c>
      <c r="B21" s="83" t="s">
        <v>85</v>
      </c>
      <c r="C21" s="440" t="s">
        <v>188</v>
      </c>
      <c r="D21" s="440"/>
      <c r="E21" s="440"/>
      <c r="F21" s="440"/>
      <c r="G21" s="440"/>
      <c r="H21" s="440"/>
      <c r="I21" s="138">
        <v>0.6</v>
      </c>
    </row>
    <row r="22" spans="1:11" s="1" customFormat="1" ht="49.5" customHeight="1" x14ac:dyDescent="0.25">
      <c r="A22" s="137">
        <v>5</v>
      </c>
      <c r="B22" s="83" t="s">
        <v>86</v>
      </c>
      <c r="C22" s="440" t="s">
        <v>5</v>
      </c>
      <c r="D22" s="440"/>
      <c r="E22" s="440"/>
      <c r="F22" s="440"/>
      <c r="G22" s="440"/>
      <c r="H22" s="440"/>
      <c r="I22" s="138">
        <v>0.8</v>
      </c>
    </row>
    <row r="23" spans="1:11" s="1" customFormat="1" ht="50.25" customHeight="1" x14ac:dyDescent="0.25">
      <c r="A23" s="137">
        <v>6</v>
      </c>
      <c r="B23" s="83" t="s">
        <v>87</v>
      </c>
      <c r="C23" s="440" t="s">
        <v>189</v>
      </c>
      <c r="D23" s="440"/>
      <c r="E23" s="440"/>
      <c r="F23" s="440"/>
      <c r="G23" s="440"/>
      <c r="H23" s="440"/>
      <c r="I23" s="138">
        <v>0.9</v>
      </c>
    </row>
    <row r="24" spans="1:11" s="144" customFormat="1" ht="65.25" customHeight="1" x14ac:dyDescent="0.25">
      <c r="A24" s="146">
        <v>8</v>
      </c>
      <c r="B24" s="143" t="s">
        <v>88</v>
      </c>
      <c r="C24" s="441" t="s">
        <v>190</v>
      </c>
      <c r="D24" s="441"/>
      <c r="E24" s="441"/>
      <c r="F24" s="441"/>
      <c r="G24" s="441"/>
      <c r="H24" s="441"/>
      <c r="I24" s="147">
        <v>1</v>
      </c>
    </row>
    <row r="25" spans="1:11" s="1" customFormat="1" ht="84" customHeight="1" x14ac:dyDescent="0.25">
      <c r="A25" s="138">
        <v>9</v>
      </c>
      <c r="B25" s="83" t="s">
        <v>90</v>
      </c>
      <c r="C25" s="440" t="s">
        <v>191</v>
      </c>
      <c r="D25" s="440"/>
      <c r="E25" s="440"/>
      <c r="F25" s="440"/>
      <c r="G25" s="440"/>
      <c r="H25" s="440"/>
      <c r="I25" s="138">
        <v>1.05</v>
      </c>
    </row>
    <row r="26" spans="1:11" s="1" customFormat="1" ht="67.5" customHeight="1" x14ac:dyDescent="0.25">
      <c r="A26" s="138">
        <v>10</v>
      </c>
      <c r="B26" s="83" t="s">
        <v>89</v>
      </c>
      <c r="C26" s="426" t="s">
        <v>192</v>
      </c>
      <c r="D26" s="426"/>
      <c r="E26" s="426"/>
      <c r="F26" s="426"/>
      <c r="G26" s="426"/>
      <c r="H26" s="426"/>
      <c r="I26" s="138">
        <v>1.1000000000000001</v>
      </c>
    </row>
    <row r="28" spans="1:11" s="60" customFormat="1" x14ac:dyDescent="0.25">
      <c r="A28" s="59"/>
      <c r="B28" s="59" t="s">
        <v>101</v>
      </c>
      <c r="D28" s="59"/>
      <c r="G28" s="59"/>
    </row>
    <row r="30" spans="1:11" x14ac:dyDescent="0.25">
      <c r="B30" t="s">
        <v>359</v>
      </c>
    </row>
    <row r="31" spans="1:11" x14ac:dyDescent="0.25">
      <c r="B31" t="s">
        <v>360</v>
      </c>
    </row>
    <row r="32" spans="1:11" x14ac:dyDescent="0.25">
      <c r="B32" t="s">
        <v>362</v>
      </c>
    </row>
    <row r="33" spans="2:2" x14ac:dyDescent="0.25">
      <c r="B33" t="s">
        <v>361</v>
      </c>
    </row>
    <row r="34" spans="2:2" x14ac:dyDescent="0.25">
      <c r="B34" t="s">
        <v>363</v>
      </c>
    </row>
    <row r="35" spans="2:2" x14ac:dyDescent="0.25">
      <c r="B35" t="s">
        <v>364</v>
      </c>
    </row>
    <row r="36" spans="2:2" ht="15.75" x14ac:dyDescent="0.25">
      <c r="B36" s="6"/>
    </row>
  </sheetData>
  <sheetProtection sheet="1" objects="1" scenarios="1"/>
  <mergeCells count="9">
    <mergeCell ref="B14:K14"/>
    <mergeCell ref="B16:K16"/>
    <mergeCell ref="C26:H26"/>
    <mergeCell ref="C20:H20"/>
    <mergeCell ref="C21:H21"/>
    <mergeCell ref="C22:H22"/>
    <mergeCell ref="C23:H23"/>
    <mergeCell ref="C24:H24"/>
    <mergeCell ref="C25:H25"/>
  </mergeCells>
  <phoneticPr fontId="10" type="noConversion"/>
  <dataValidations count="1">
    <dataValidation type="list" allowBlank="1" showInputMessage="1" showErrorMessage="1" sqref="C10">
      <formula1>"0,2,5,6,8,9,10"</formula1>
    </dataValidation>
  </dataValidations>
  <printOptions gridLines="1"/>
  <pageMargins left="0.70866141732283472" right="0.70866141732283472" top="0.74803149606299213" bottom="0.74803149606299213" header="0.31496062992125984" footer="0.31496062992125984"/>
  <pageSetup paperSize="9" scale="77" fitToHeight="0" orientation="landscape" r:id="rId1"/>
  <headerFooter alignWithMargins="0">
    <oddHeader>&amp;L&amp;"Calibri,Bold"&amp;16MHA Medium Schemes Framework Performance Toolkit
&amp;A&amp;R© &amp;G</oddHeader>
    <oddFooter>&amp;L&amp;F&amp;RPrinted : &amp;D</oddFooter>
  </headerFooter>
  <rowBreaks count="2" manualBreakCount="2">
    <brk id="7" max="16383" man="1"/>
    <brk id="18" max="16383"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38"/>
  <sheetViews>
    <sheetView zoomScale="75" zoomScaleNormal="75" workbookViewId="0">
      <selection activeCell="C13" sqref="C13"/>
    </sheetView>
  </sheetViews>
  <sheetFormatPr defaultRowHeight="15" x14ac:dyDescent="0.25"/>
  <cols>
    <col min="1" max="1" width="13.85546875" bestFit="1" customWidth="1"/>
    <col min="2" max="2" width="36.85546875" customWidth="1"/>
    <col min="3" max="3" width="14.7109375" customWidth="1"/>
    <col min="4" max="4" width="10.5703125" customWidth="1"/>
    <col min="5" max="5" width="10" style="26" customWidth="1"/>
    <col min="6" max="6" width="12" bestFit="1" customWidth="1"/>
    <col min="7" max="7" width="23.140625" style="35" customWidth="1"/>
    <col min="8" max="8" width="12.140625" customWidth="1"/>
    <col min="9" max="9" width="16.5703125" customWidth="1"/>
    <col min="10" max="10" width="8.140625" customWidth="1"/>
    <col min="11" max="11" width="7.5703125" customWidth="1"/>
  </cols>
  <sheetData>
    <row r="1" spans="1:11" x14ac:dyDescent="0.25">
      <c r="A1" s="21" t="s">
        <v>65</v>
      </c>
      <c r="B1">
        <f>'Scheme Details'!C10</f>
        <v>0</v>
      </c>
      <c r="C1" s="21" t="s">
        <v>67</v>
      </c>
      <c r="D1">
        <f>'Scheme Details'!C9</f>
        <v>0</v>
      </c>
      <c r="E1"/>
    </row>
    <row r="2" spans="1:11" ht="30" x14ac:dyDescent="0.25">
      <c r="A2" s="21" t="s">
        <v>66</v>
      </c>
      <c r="B2">
        <f>'Scheme Details'!C11</f>
        <v>0</v>
      </c>
      <c r="C2" s="47" t="s">
        <v>68</v>
      </c>
      <c r="D2">
        <f>'Scheme Details'!C5</f>
        <v>0</v>
      </c>
      <c r="E2"/>
      <c r="G2" s="166"/>
    </row>
    <row r="3" spans="1:11" x14ac:dyDescent="0.25">
      <c r="A3" s="21" t="s">
        <v>72</v>
      </c>
      <c r="B3" s="410">
        <f>'Scheme Details'!C21</f>
        <v>0</v>
      </c>
      <c r="C3" s="21" t="s">
        <v>459</v>
      </c>
      <c r="D3" s="410">
        <f>'Scheme Details'!C22</f>
        <v>0</v>
      </c>
      <c r="E3"/>
    </row>
    <row r="5" spans="1:11" s="40" customFormat="1" ht="30" x14ac:dyDescent="0.25">
      <c r="A5" s="40" t="s">
        <v>98</v>
      </c>
      <c r="B5" s="40" t="s">
        <v>28</v>
      </c>
      <c r="C5" s="40" t="s">
        <v>69</v>
      </c>
      <c r="D5" s="40" t="s">
        <v>70</v>
      </c>
      <c r="E5" s="45" t="s">
        <v>74</v>
      </c>
      <c r="F5" s="40" t="s">
        <v>24</v>
      </c>
      <c r="G5" s="40" t="s">
        <v>31</v>
      </c>
      <c r="H5" s="40" t="s">
        <v>37</v>
      </c>
      <c r="I5" s="40" t="s">
        <v>39</v>
      </c>
      <c r="J5" s="40" t="s">
        <v>41</v>
      </c>
      <c r="K5" s="40" t="s">
        <v>40</v>
      </c>
    </row>
    <row r="6" spans="1:11" s="109" customFormat="1" ht="60" x14ac:dyDescent="0.25">
      <c r="A6" s="49">
        <f>'MHA MSF2 KPI''s'!E37</f>
        <v>10.1</v>
      </c>
      <c r="B6" s="49" t="str">
        <f>'MHA MSF2 KPI''s'!F37</f>
        <v>ECI Savings as a percentage of initial target price</v>
      </c>
      <c r="C6" s="163" t="e">
        <f>ROUND(C9,2)</f>
        <v>#DIV/0!</v>
      </c>
      <c r="D6" s="164" t="e">
        <f>VLOOKUP(C6,'10_ECI Savings Multiplier'!A2:C52,2)</f>
        <v>#DIV/0!</v>
      </c>
      <c r="E6" s="164" t="e">
        <f>VLOOKUP(C6,'10_ECI Savings Multiplier'!A:C,3)</f>
        <v>#DIV/0!</v>
      </c>
      <c r="F6" s="109" t="str">
        <f>'MHA MSF2 KPI''s'!G37</f>
        <v>Core</v>
      </c>
      <c r="G6" s="109" t="str">
        <f>'MHA MSF2 KPI''s'!H37</f>
        <v>ECI Savings Register in place and supplied to MHA as part of approval to award package order</v>
      </c>
      <c r="H6" s="109" t="str">
        <f>'MHA MSF2 KPI''s'!I37</f>
        <v>Scheme</v>
      </c>
      <c r="I6" s="109" t="str">
        <f>'MHA MSF2 KPI''s'!J37</f>
        <v>At request to MHA for approval to award package order</v>
      </c>
      <c r="J6" s="109" t="str">
        <f>'MHA MSF2 KPI''s'!K37</f>
        <v>Yes</v>
      </c>
      <c r="K6" s="109" t="str">
        <f>'MHA MSF2 KPI''s'!L37</f>
        <v>Yes</v>
      </c>
    </row>
    <row r="7" spans="1:11" s="1" customFormat="1" x14ac:dyDescent="0.25">
      <c r="A7" s="49"/>
      <c r="B7" s="49"/>
      <c r="C7" s="33"/>
      <c r="D7" s="34"/>
      <c r="E7" s="27"/>
      <c r="F7" s="109"/>
      <c r="G7" s="109"/>
      <c r="H7" s="109"/>
      <c r="I7" s="109"/>
      <c r="J7" s="109"/>
      <c r="K7" s="109"/>
    </row>
    <row r="8" spans="1:11" s="41" customFormat="1" ht="16.5" thickBot="1" x14ac:dyDescent="0.3">
      <c r="A8" s="43" t="s">
        <v>99</v>
      </c>
      <c r="B8" s="40" t="s">
        <v>28</v>
      </c>
      <c r="C8" s="41" t="s">
        <v>69</v>
      </c>
      <c r="D8" s="44"/>
      <c r="E8" s="42"/>
      <c r="G8" s="40"/>
    </row>
    <row r="9" spans="1:11" s="133" customFormat="1" ht="60.75" thickBot="1" x14ac:dyDescent="0.3">
      <c r="A9" s="62">
        <f>A6</f>
        <v>10.1</v>
      </c>
      <c r="B9" s="62" t="str">
        <f>B6</f>
        <v>ECI Savings as a percentage of initial target price</v>
      </c>
      <c r="C9" s="355" t="e">
        <f>'Scheme Details'!C54</f>
        <v>#DIV/0!</v>
      </c>
      <c r="D9" s="158"/>
      <c r="E9" s="159"/>
      <c r="F9" s="62" t="str">
        <f t="shared" ref="F9:K9" si="0">F6</f>
        <v>Core</v>
      </c>
      <c r="G9" s="62" t="str">
        <f t="shared" si="0"/>
        <v>ECI Savings Register in place and supplied to MHA as part of approval to award package order</v>
      </c>
      <c r="H9" s="62" t="str">
        <f t="shared" si="0"/>
        <v>Scheme</v>
      </c>
      <c r="I9" s="62" t="str">
        <f t="shared" si="0"/>
        <v>At request to MHA for approval to award package order</v>
      </c>
      <c r="J9" s="62" t="str">
        <f t="shared" si="0"/>
        <v>Yes</v>
      </c>
      <c r="K9" s="62" t="str">
        <f t="shared" si="0"/>
        <v>Yes</v>
      </c>
    </row>
    <row r="10" spans="1:11" s="133" customFormat="1" x14ac:dyDescent="0.25">
      <c r="A10" s="62"/>
      <c r="B10" s="62"/>
      <c r="C10" s="132"/>
      <c r="D10" s="158"/>
      <c r="E10" s="159"/>
      <c r="F10" s="62"/>
      <c r="G10" s="62"/>
      <c r="H10" s="62"/>
      <c r="I10" s="62"/>
      <c r="J10" s="62"/>
      <c r="K10" s="62"/>
    </row>
    <row r="11" spans="1:11" s="133" customFormat="1" x14ac:dyDescent="0.25">
      <c r="A11" s="62"/>
      <c r="B11" s="62"/>
      <c r="C11" s="132"/>
      <c r="D11" s="158"/>
      <c r="E11" s="159"/>
      <c r="F11" s="62"/>
      <c r="G11" s="62"/>
      <c r="H11" s="62"/>
      <c r="I11" s="62"/>
      <c r="J11" s="62"/>
      <c r="K11" s="62"/>
    </row>
    <row r="12" spans="1:11" s="133" customFormat="1" x14ac:dyDescent="0.25">
      <c r="A12" s="62"/>
      <c r="B12" s="62"/>
      <c r="C12" s="132"/>
      <c r="D12" s="158"/>
      <c r="E12" s="159"/>
      <c r="F12" s="62"/>
      <c r="G12" s="62"/>
      <c r="H12" s="62"/>
      <c r="I12" s="62"/>
      <c r="J12" s="62"/>
      <c r="K12" s="62"/>
    </row>
    <row r="13" spans="1:11" s="133" customFormat="1" ht="150" x14ac:dyDescent="0.25">
      <c r="A13" s="62">
        <f>'MHA MSF2 KPI''s'!E38</f>
        <v>10.199999999999999</v>
      </c>
      <c r="B13" s="62" t="str">
        <f>'MHA MSF2 KPI''s'!F38</f>
        <v>Satisfaction against key aspects that provide the right environment for innovation and value for money</v>
      </c>
      <c r="C13" s="292"/>
      <c r="D13" s="158"/>
      <c r="E13" s="159"/>
      <c r="F13" s="62" t="str">
        <f>'MHA MSF2 KPI''s'!G38</f>
        <v>Optional - Locally determined</v>
      </c>
      <c r="G13" s="62" t="str">
        <f>'MHA MSF2 KPI''s'!H38</f>
        <v>Satisfaction against key aspects Project Manager score (0 Totally dissatisfied, 2 Very dissatisfied , 5 Slightly dissatisfied, 6 Neither satisfied nor dissatisfied, 8 satisfied, 9 very satisfied, 10 exceptionally satisfied)</v>
      </c>
      <c r="H13" s="62" t="str">
        <f>'MHA MSF2 KPI''s'!I38</f>
        <v>Scheme</v>
      </c>
      <c r="I13" s="62" t="str">
        <f>'MHA MSF2 KPI''s'!J38</f>
        <v>Within 4 weeks of the end of scheme</v>
      </c>
      <c r="J13" s="62"/>
      <c r="K13" s="62"/>
    </row>
    <row r="14" spans="1:11" s="133" customFormat="1" x14ac:dyDescent="0.25">
      <c r="A14" s="62"/>
      <c r="B14" s="62"/>
      <c r="C14" s="132"/>
      <c r="D14" s="158"/>
      <c r="E14" s="159"/>
      <c r="F14" s="62"/>
      <c r="G14" s="62"/>
      <c r="H14" s="62"/>
      <c r="I14" s="62"/>
      <c r="J14" s="62"/>
      <c r="K14" s="62"/>
    </row>
    <row r="15" spans="1:11" s="133" customFormat="1" x14ac:dyDescent="0.25">
      <c r="A15" s="62"/>
      <c r="B15" s="62"/>
      <c r="C15" s="132"/>
      <c r="D15" s="158"/>
      <c r="E15" s="159"/>
      <c r="F15" s="62"/>
      <c r="G15" s="62"/>
      <c r="H15" s="62"/>
      <c r="I15" s="62"/>
      <c r="J15" s="62"/>
      <c r="K15" s="62"/>
    </row>
    <row r="16" spans="1:11" s="133" customFormat="1" x14ac:dyDescent="0.25">
      <c r="A16" s="161"/>
      <c r="B16" s="62"/>
      <c r="C16" s="73" t="s">
        <v>236</v>
      </c>
      <c r="D16" s="158"/>
      <c r="E16" s="159"/>
      <c r="F16" s="62"/>
      <c r="G16" s="62"/>
      <c r="H16" s="62"/>
      <c r="I16" s="62"/>
      <c r="J16" s="62"/>
      <c r="K16" s="62"/>
    </row>
    <row r="17" spans="1:11" s="133" customFormat="1" x14ac:dyDescent="0.25">
      <c r="A17" s="161"/>
      <c r="B17" s="62"/>
      <c r="C17" s="73"/>
      <c r="D17" s="158"/>
      <c r="E17" s="159"/>
      <c r="F17" s="62"/>
      <c r="G17" s="62"/>
      <c r="H17" s="62"/>
      <c r="I17" s="62"/>
      <c r="J17" s="62"/>
      <c r="K17" s="62"/>
    </row>
    <row r="18" spans="1:11" s="53" customFormat="1" ht="44.25" customHeight="1" x14ac:dyDescent="0.25">
      <c r="B18" s="432" t="e">
        <f>IF(D6&lt;&gt;8,"To help understand performance different than that expected through the Framework, please provide comments below for a score other than eight","")</f>
        <v>#DIV/0!</v>
      </c>
      <c r="C18" s="432"/>
      <c r="D18" s="432"/>
      <c r="E18" s="432"/>
      <c r="F18" s="432"/>
      <c r="G18" s="432"/>
      <c r="H18" s="432"/>
      <c r="I18" s="432"/>
      <c r="J18" s="432"/>
      <c r="K18" s="432"/>
    </row>
    <row r="19" spans="1:11" s="53" customFormat="1" x14ac:dyDescent="0.25">
      <c r="B19" s="62"/>
      <c r="C19" s="73"/>
      <c r="F19" s="29"/>
      <c r="G19" s="29"/>
      <c r="H19" s="29"/>
      <c r="I19" s="29"/>
      <c r="J19" s="192"/>
      <c r="K19" s="192"/>
    </row>
    <row r="20" spans="1:11" s="31" customFormat="1" ht="170.1" customHeight="1" x14ac:dyDescent="0.25">
      <c r="A20" s="341" t="s">
        <v>81</v>
      </c>
      <c r="B20" s="429"/>
      <c r="C20" s="430"/>
      <c r="D20" s="430"/>
      <c r="E20" s="430"/>
      <c r="F20" s="430"/>
      <c r="G20" s="430"/>
      <c r="H20" s="430"/>
      <c r="I20" s="430"/>
      <c r="J20" s="430"/>
      <c r="K20" s="431"/>
    </row>
    <row r="22" spans="1:11" s="140" customFormat="1" x14ac:dyDescent="0.25">
      <c r="A22" s="140" t="s">
        <v>69</v>
      </c>
      <c r="B22" s="140" t="s">
        <v>194</v>
      </c>
      <c r="C22" s="140" t="s">
        <v>245</v>
      </c>
      <c r="E22" s="141"/>
    </row>
    <row r="23" spans="1:11" s="32" customFormat="1" x14ac:dyDescent="0.25">
      <c r="E23" s="64"/>
    </row>
    <row r="24" spans="1:11" ht="27" customHeight="1" x14ac:dyDescent="0.25">
      <c r="A24" s="150">
        <v>0</v>
      </c>
      <c r="B24" t="s">
        <v>84</v>
      </c>
      <c r="C24" s="436" t="s">
        <v>196</v>
      </c>
      <c r="D24" s="436"/>
      <c r="E24" s="436"/>
      <c r="F24" s="436"/>
      <c r="G24" s="436"/>
      <c r="H24" s="436"/>
      <c r="I24" s="85"/>
    </row>
    <row r="25" spans="1:11" ht="60.75" customHeight="1" x14ac:dyDescent="0.25">
      <c r="A25" s="150">
        <v>2</v>
      </c>
      <c r="B25" t="s">
        <v>85</v>
      </c>
      <c r="C25" s="436" t="s">
        <v>201</v>
      </c>
      <c r="D25" s="436"/>
      <c r="E25" s="436"/>
      <c r="F25" s="436"/>
      <c r="G25" s="436"/>
      <c r="H25" s="436"/>
      <c r="I25" s="85"/>
    </row>
    <row r="26" spans="1:11" ht="33" customHeight="1" x14ac:dyDescent="0.25">
      <c r="A26" s="150">
        <v>5</v>
      </c>
      <c r="B26" t="s">
        <v>86</v>
      </c>
      <c r="C26" s="436" t="s">
        <v>197</v>
      </c>
      <c r="D26" s="436"/>
      <c r="E26" s="436"/>
      <c r="F26" s="436"/>
      <c r="G26" s="436"/>
      <c r="H26" s="436"/>
      <c r="I26" s="85"/>
    </row>
    <row r="27" spans="1:11" ht="59.25" customHeight="1" x14ac:dyDescent="0.25">
      <c r="A27" s="150">
        <v>6</v>
      </c>
      <c r="B27" t="s">
        <v>87</v>
      </c>
      <c r="C27" s="436" t="s">
        <v>202</v>
      </c>
      <c r="D27" s="436"/>
      <c r="E27" s="436"/>
      <c r="F27" s="436"/>
      <c r="G27" s="436"/>
      <c r="H27" s="436"/>
      <c r="I27" s="85"/>
    </row>
    <row r="28" spans="1:11" s="145" customFormat="1" ht="55.5" customHeight="1" x14ac:dyDescent="0.25">
      <c r="A28" s="151">
        <v>8</v>
      </c>
      <c r="B28" s="145" t="s">
        <v>88</v>
      </c>
      <c r="C28" s="454" t="s">
        <v>199</v>
      </c>
      <c r="D28" s="454"/>
      <c r="E28" s="454"/>
      <c r="F28" s="454"/>
      <c r="G28" s="454"/>
      <c r="H28" s="454"/>
      <c r="I28" s="153"/>
    </row>
    <row r="29" spans="1:11" s="53" customFormat="1" ht="48" customHeight="1" x14ac:dyDescent="0.25">
      <c r="A29" s="152">
        <v>9</v>
      </c>
      <c r="B29" s="53" t="s">
        <v>90</v>
      </c>
      <c r="C29" s="455" t="s">
        <v>200</v>
      </c>
      <c r="D29" s="455"/>
      <c r="E29" s="455"/>
      <c r="F29" s="455"/>
      <c r="G29" s="455"/>
      <c r="H29" s="455"/>
      <c r="I29" s="152"/>
    </row>
    <row r="30" spans="1:11" ht="56.25" customHeight="1" x14ac:dyDescent="0.25">
      <c r="A30" s="85">
        <v>10</v>
      </c>
      <c r="B30" t="s">
        <v>89</v>
      </c>
      <c r="C30" s="436" t="s">
        <v>198</v>
      </c>
      <c r="D30" s="436"/>
      <c r="E30" s="436"/>
      <c r="F30" s="436"/>
      <c r="G30" s="436"/>
      <c r="H30" s="436"/>
      <c r="I30" s="85"/>
    </row>
    <row r="32" spans="1:11" s="60" customFormat="1" x14ac:dyDescent="0.25">
      <c r="A32" s="59"/>
      <c r="B32" s="59" t="s">
        <v>101</v>
      </c>
      <c r="D32" s="59"/>
      <c r="G32" s="59"/>
    </row>
    <row r="35" spans="2:2" ht="31.5" x14ac:dyDescent="0.25">
      <c r="B35" s="99" t="s">
        <v>365</v>
      </c>
    </row>
    <row r="36" spans="2:2" ht="15.75" x14ac:dyDescent="0.25">
      <c r="B36" s="99" t="s">
        <v>366</v>
      </c>
    </row>
    <row r="37" spans="2:2" ht="31.5" x14ac:dyDescent="0.25">
      <c r="B37" s="99" t="s">
        <v>367</v>
      </c>
    </row>
    <row r="38" spans="2:2" ht="15.75" x14ac:dyDescent="0.25">
      <c r="B38" s="99" t="s">
        <v>368</v>
      </c>
    </row>
  </sheetData>
  <sheetProtection sheet="1" objects="1" scenarios="1" selectLockedCells="1"/>
  <mergeCells count="9">
    <mergeCell ref="B18:K18"/>
    <mergeCell ref="B20:K20"/>
    <mergeCell ref="C30:H30"/>
    <mergeCell ref="C24:H24"/>
    <mergeCell ref="C25:H25"/>
    <mergeCell ref="C26:H26"/>
    <mergeCell ref="C27:H27"/>
    <mergeCell ref="C28:H28"/>
    <mergeCell ref="C29:H29"/>
  </mergeCells>
  <phoneticPr fontId="10" type="noConversion"/>
  <dataValidations count="1">
    <dataValidation type="list" allowBlank="1" showInputMessage="1" showErrorMessage="1" sqref="C13">
      <formula1>"0,2,5,6,8,9,10"</formula1>
    </dataValidation>
  </dataValidations>
  <printOptions gridLines="1"/>
  <pageMargins left="0.70866141732283472" right="0.70866141732283472" top="0.74803149606299213" bottom="0.74803149606299213" header="0.31496062992125984" footer="0.31496062992125984"/>
  <pageSetup paperSize="9" scale="79" fitToHeight="0" orientation="landscape" r:id="rId1"/>
  <headerFooter alignWithMargins="0">
    <oddHeader>&amp;L&amp;"Calibri,Bold"&amp;16MHA Medium Schemes Framework Performance Toolkit
&amp;A&amp;R© &amp;G</oddHeader>
    <oddFooter>&amp;L&amp;F&amp;RPrinted : &amp;D</oddFooter>
  </headerFooter>
  <rowBreaks count="2" manualBreakCount="2">
    <brk id="7" max="16383" man="1"/>
    <brk id="21" max="1638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3"/>
  <sheetViews>
    <sheetView zoomScale="75" zoomScaleNormal="75" workbookViewId="0">
      <selection activeCell="Q12" sqref="Q12"/>
    </sheetView>
  </sheetViews>
  <sheetFormatPr defaultRowHeight="15" x14ac:dyDescent="0.25"/>
  <cols>
    <col min="1" max="1" width="13.85546875" bestFit="1" customWidth="1"/>
    <col min="2" max="2" width="36.85546875" customWidth="1"/>
    <col min="3" max="3" width="14.7109375" customWidth="1"/>
    <col min="4" max="4" width="10.5703125" customWidth="1"/>
    <col min="5" max="5" width="10" style="26" customWidth="1"/>
    <col min="6" max="6" width="12" bestFit="1" customWidth="1"/>
    <col min="7" max="7" width="23.140625" style="35" customWidth="1"/>
    <col min="8" max="8" width="12.140625" customWidth="1"/>
    <col min="9" max="9" width="16.5703125" customWidth="1"/>
    <col min="10" max="10" width="8.140625" customWidth="1"/>
    <col min="11" max="11" width="7.5703125" customWidth="1"/>
  </cols>
  <sheetData>
    <row r="1" spans="1:11" x14ac:dyDescent="0.25">
      <c r="A1" s="21" t="s">
        <v>65</v>
      </c>
      <c r="B1">
        <f>'Scheme Details'!C10</f>
        <v>0</v>
      </c>
      <c r="C1" s="21" t="s">
        <v>67</v>
      </c>
      <c r="D1">
        <f>'Scheme Details'!C9</f>
        <v>0</v>
      </c>
      <c r="E1"/>
    </row>
    <row r="2" spans="1:11" ht="30" x14ac:dyDescent="0.25">
      <c r="A2" s="21" t="s">
        <v>66</v>
      </c>
      <c r="B2">
        <f>'Scheme Details'!C11</f>
        <v>0</v>
      </c>
      <c r="C2" s="47" t="s">
        <v>68</v>
      </c>
      <c r="D2">
        <f>'Scheme Details'!C5</f>
        <v>0</v>
      </c>
      <c r="E2"/>
      <c r="G2" s="166"/>
    </row>
    <row r="3" spans="1:11" x14ac:dyDescent="0.25">
      <c r="A3" s="21" t="s">
        <v>72</v>
      </c>
      <c r="B3" s="410">
        <f>'Scheme Details'!C21</f>
        <v>0</v>
      </c>
      <c r="C3" s="21" t="s">
        <v>459</v>
      </c>
      <c r="D3" s="410">
        <f>'Scheme Details'!C22</f>
        <v>0</v>
      </c>
      <c r="E3"/>
    </row>
    <row r="5" spans="1:11" s="40" customFormat="1" ht="30" x14ac:dyDescent="0.25">
      <c r="A5" s="40" t="s">
        <v>98</v>
      </c>
      <c r="B5" s="40" t="s">
        <v>28</v>
      </c>
      <c r="C5" s="40" t="s">
        <v>69</v>
      </c>
      <c r="D5" s="40" t="s">
        <v>70</v>
      </c>
      <c r="E5" s="45" t="s">
        <v>74</v>
      </c>
      <c r="F5" s="40" t="s">
        <v>24</v>
      </c>
      <c r="G5" s="40" t="s">
        <v>31</v>
      </c>
      <c r="H5" s="40" t="s">
        <v>37</v>
      </c>
      <c r="I5" s="40" t="s">
        <v>39</v>
      </c>
      <c r="J5" s="40" t="s">
        <v>41</v>
      </c>
      <c r="K5" s="40" t="s">
        <v>40</v>
      </c>
    </row>
    <row r="6" spans="1:11" s="109" customFormat="1" ht="75" x14ac:dyDescent="0.25">
      <c r="A6" s="49">
        <f>'MHA MSF2 KPI''s'!E40</f>
        <v>11.1</v>
      </c>
      <c r="B6" s="49" t="str">
        <f>'MHA MSF2 KPI''s'!F40</f>
        <v>Satisfaction against MHA key aspects that provide the right environment to achieve the required outcomes (in scheme &amp; end of scheme)</v>
      </c>
      <c r="C6" s="354"/>
      <c r="D6" s="69">
        <f>C6</f>
        <v>0</v>
      </c>
      <c r="E6" s="1" t="s">
        <v>221</v>
      </c>
      <c r="F6" s="109" t="str">
        <f>'MHA MSF2 KPI''s'!G40</f>
        <v>Optional - Locally determined</v>
      </c>
      <c r="G6" s="109" t="str">
        <f>'MHA MSF2 KPI''s'!H40</f>
        <v>Satsifaction against key aspects Contractor score</v>
      </c>
      <c r="H6" s="109" t="str">
        <f>'MHA MSF2 KPI''s'!I40</f>
        <v>Scheme</v>
      </c>
      <c r="I6" s="109" t="str">
        <f>'MHA MSF2 KPI''s'!J40</f>
        <v>In Project - 2 month intervals &amp; Within 4 weeks of the end of scheme</v>
      </c>
      <c r="J6" s="109" t="str">
        <f>'MHA MSF2 KPI''s'!K40</f>
        <v>Yes</v>
      </c>
      <c r="K6" s="109" t="str">
        <f>'MHA MSF2 KPI''s'!L40</f>
        <v>Yes</v>
      </c>
    </row>
    <row r="7" spans="1:11" s="1" customFormat="1" x14ac:dyDescent="0.25">
      <c r="A7" s="84"/>
      <c r="B7" s="49"/>
      <c r="C7" s="165"/>
      <c r="D7" s="165"/>
      <c r="E7" s="165"/>
      <c r="F7" s="109"/>
      <c r="G7" s="109"/>
      <c r="H7" s="109"/>
      <c r="I7" s="109"/>
      <c r="J7" s="109"/>
      <c r="K7" s="109"/>
    </row>
    <row r="8" spans="1:11" s="62" customFormat="1" x14ac:dyDescent="0.25">
      <c r="A8" s="161"/>
      <c r="C8" s="73" t="s">
        <v>328</v>
      </c>
      <c r="D8" s="162"/>
      <c r="E8" s="130"/>
    </row>
    <row r="9" spans="1:11" s="62" customFormat="1" x14ac:dyDescent="0.25">
      <c r="A9" s="161"/>
      <c r="C9" s="73"/>
      <c r="D9" s="162"/>
      <c r="E9" s="130"/>
    </row>
    <row r="10" spans="1:11" s="53" customFormat="1" ht="44.25" customHeight="1" x14ac:dyDescent="0.25">
      <c r="B10" s="432" t="str">
        <f>IF(C6&lt;&gt;8,"To help understand performance different than that expected through the Framework, please provide comments below for a score other than eight","")</f>
        <v>To help understand performance different than that expected through the Framework, please provide comments below for a score other than eight</v>
      </c>
      <c r="C10" s="432"/>
      <c r="D10" s="432"/>
      <c r="E10" s="432"/>
      <c r="F10" s="432"/>
      <c r="G10" s="432"/>
      <c r="H10" s="432"/>
      <c r="I10" s="432"/>
      <c r="J10" s="432"/>
      <c r="K10" s="432"/>
    </row>
    <row r="11" spans="1:11" s="53" customFormat="1" x14ac:dyDescent="0.25">
      <c r="B11" s="62"/>
      <c r="C11" s="73"/>
      <c r="F11" s="29"/>
      <c r="G11" s="29"/>
      <c r="H11" s="29"/>
      <c r="I11" s="29"/>
      <c r="J11" s="192"/>
      <c r="K11" s="192"/>
    </row>
    <row r="12" spans="1:11" s="31" customFormat="1" ht="170.1" customHeight="1" x14ac:dyDescent="0.25">
      <c r="A12" s="341" t="s">
        <v>81</v>
      </c>
      <c r="B12" s="429"/>
      <c r="C12" s="430"/>
      <c r="D12" s="430"/>
      <c r="E12" s="430"/>
      <c r="F12" s="430"/>
      <c r="G12" s="430"/>
      <c r="H12" s="430"/>
      <c r="I12" s="430"/>
      <c r="J12" s="430"/>
      <c r="K12" s="431"/>
    </row>
    <row r="13" spans="1:11" x14ac:dyDescent="0.25">
      <c r="C13" s="53"/>
    </row>
    <row r="14" spans="1:11" s="140" customFormat="1" x14ac:dyDescent="0.25">
      <c r="A14" s="140" t="s">
        <v>69</v>
      </c>
      <c r="B14" s="140" t="s">
        <v>357</v>
      </c>
      <c r="E14" s="141"/>
    </row>
    <row r="15" spans="1:11" s="32" customFormat="1" x14ac:dyDescent="0.25">
      <c r="E15" s="64"/>
    </row>
    <row r="16" spans="1:11" ht="27" customHeight="1" x14ac:dyDescent="0.25">
      <c r="A16" s="150">
        <v>0</v>
      </c>
      <c r="B16" t="s">
        <v>84</v>
      </c>
      <c r="C16" s="436" t="s">
        <v>222</v>
      </c>
      <c r="D16" s="436"/>
      <c r="E16" s="436"/>
      <c r="F16" s="436"/>
      <c r="G16" s="436"/>
      <c r="H16" s="436"/>
      <c r="I16" s="85"/>
    </row>
    <row r="17" spans="1:9" ht="60.75" customHeight="1" x14ac:dyDescent="0.25">
      <c r="A17" s="150">
        <v>2</v>
      </c>
      <c r="B17" t="s">
        <v>85</v>
      </c>
      <c r="C17" s="436" t="s">
        <v>465</v>
      </c>
      <c r="D17" s="436"/>
      <c r="E17" s="436"/>
      <c r="F17" s="436"/>
      <c r="G17" s="436"/>
      <c r="H17" s="436"/>
      <c r="I17" s="85"/>
    </row>
    <row r="18" spans="1:9" ht="33" customHeight="1" x14ac:dyDescent="0.25">
      <c r="A18" s="150">
        <v>5</v>
      </c>
      <c r="B18" t="s">
        <v>86</v>
      </c>
      <c r="C18" s="436" t="s">
        <v>464</v>
      </c>
      <c r="D18" s="436"/>
      <c r="E18" s="436"/>
      <c r="F18" s="436"/>
      <c r="G18" s="436"/>
      <c r="H18" s="436"/>
      <c r="I18" s="85"/>
    </row>
    <row r="19" spans="1:9" ht="59.25" customHeight="1" x14ac:dyDescent="0.25">
      <c r="A19" s="150">
        <v>6</v>
      </c>
      <c r="B19" t="s">
        <v>87</v>
      </c>
      <c r="C19" s="436" t="s">
        <v>463</v>
      </c>
      <c r="D19" s="436"/>
      <c r="E19" s="436"/>
      <c r="F19" s="436"/>
      <c r="G19" s="436"/>
      <c r="H19" s="436"/>
      <c r="I19" s="85"/>
    </row>
    <row r="20" spans="1:9" s="145" customFormat="1" ht="63.75" customHeight="1" x14ac:dyDescent="0.25">
      <c r="A20" s="151">
        <v>8</v>
      </c>
      <c r="B20" s="145" t="s">
        <v>88</v>
      </c>
      <c r="C20" s="454" t="s">
        <v>462</v>
      </c>
      <c r="D20" s="454"/>
      <c r="E20" s="454"/>
      <c r="F20" s="454"/>
      <c r="G20" s="454"/>
      <c r="H20" s="454"/>
      <c r="I20" s="153"/>
    </row>
    <row r="21" spans="1:9" s="53" customFormat="1" ht="79.5" customHeight="1" x14ac:dyDescent="0.25">
      <c r="A21" s="152">
        <v>9</v>
      </c>
      <c r="B21" s="53" t="s">
        <v>90</v>
      </c>
      <c r="C21" s="455" t="s">
        <v>461</v>
      </c>
      <c r="D21" s="455"/>
      <c r="E21" s="455"/>
      <c r="F21" s="455"/>
      <c r="G21" s="455"/>
      <c r="H21" s="455"/>
      <c r="I21" s="152"/>
    </row>
    <row r="22" spans="1:9" ht="82.5" customHeight="1" x14ac:dyDescent="0.25">
      <c r="A22" s="85">
        <v>10</v>
      </c>
      <c r="B22" t="s">
        <v>89</v>
      </c>
      <c r="C22" s="436" t="s">
        <v>467</v>
      </c>
      <c r="D22" s="436"/>
      <c r="E22" s="436"/>
      <c r="F22" s="436"/>
      <c r="G22" s="436"/>
      <c r="H22" s="436"/>
      <c r="I22" s="85"/>
    </row>
    <row r="25" spans="1:9" s="135" customFormat="1" x14ac:dyDescent="0.25">
      <c r="B25" s="135" t="s">
        <v>101</v>
      </c>
      <c r="E25" s="136"/>
      <c r="G25" s="184"/>
    </row>
    <row r="27" spans="1:9" x14ac:dyDescent="0.25">
      <c r="B27" s="185" t="s">
        <v>215</v>
      </c>
    </row>
    <row r="28" spans="1:9" x14ac:dyDescent="0.25">
      <c r="B28" s="185" t="s">
        <v>216</v>
      </c>
    </row>
    <row r="29" spans="1:9" x14ac:dyDescent="0.25">
      <c r="B29" s="185" t="s">
        <v>233</v>
      </c>
    </row>
    <row r="30" spans="1:9" x14ac:dyDescent="0.25">
      <c r="B30" s="185" t="s">
        <v>217</v>
      </c>
    </row>
    <row r="31" spans="1:9" x14ac:dyDescent="0.25">
      <c r="B31" s="185" t="s">
        <v>218</v>
      </c>
    </row>
    <row r="32" spans="1:9" x14ac:dyDescent="0.25">
      <c r="B32" s="185" t="s">
        <v>219</v>
      </c>
    </row>
    <row r="33" spans="2:2" x14ac:dyDescent="0.25">
      <c r="B33" s="186" t="s">
        <v>223</v>
      </c>
    </row>
    <row r="34" spans="2:2" x14ac:dyDescent="0.25">
      <c r="B34" s="186" t="s">
        <v>224</v>
      </c>
    </row>
    <row r="35" spans="2:2" ht="30" x14ac:dyDescent="0.25">
      <c r="B35" s="186" t="s">
        <v>225</v>
      </c>
    </row>
    <row r="36" spans="2:2" x14ac:dyDescent="0.25">
      <c r="B36" s="186" t="s">
        <v>226</v>
      </c>
    </row>
    <row r="37" spans="2:2" x14ac:dyDescent="0.25">
      <c r="B37" s="186" t="s">
        <v>227</v>
      </c>
    </row>
    <row r="38" spans="2:2" x14ac:dyDescent="0.25">
      <c r="B38" s="186" t="s">
        <v>228</v>
      </c>
    </row>
    <row r="39" spans="2:2" ht="30" x14ac:dyDescent="0.25">
      <c r="B39" s="186" t="s">
        <v>229</v>
      </c>
    </row>
    <row r="40" spans="2:2" ht="75" x14ac:dyDescent="0.25">
      <c r="B40" s="186" t="s">
        <v>230</v>
      </c>
    </row>
    <row r="41" spans="2:2" ht="30" x14ac:dyDescent="0.25">
      <c r="B41" s="186" t="s">
        <v>232</v>
      </c>
    </row>
    <row r="42" spans="2:2" ht="45" x14ac:dyDescent="0.25">
      <c r="B42" s="186" t="s">
        <v>231</v>
      </c>
    </row>
    <row r="43" spans="2:2" ht="30" x14ac:dyDescent="0.25">
      <c r="B43" s="186" t="s">
        <v>466</v>
      </c>
    </row>
  </sheetData>
  <sheetProtection sheet="1" objects="1" scenarios="1"/>
  <mergeCells count="9">
    <mergeCell ref="B10:K10"/>
    <mergeCell ref="B12:K12"/>
    <mergeCell ref="C22:H22"/>
    <mergeCell ref="C16:H16"/>
    <mergeCell ref="C17:H17"/>
    <mergeCell ref="C18:H18"/>
    <mergeCell ref="C19:H19"/>
    <mergeCell ref="C20:H20"/>
    <mergeCell ref="C21:H21"/>
  </mergeCells>
  <dataValidations count="1">
    <dataValidation type="list" allowBlank="1" showInputMessage="1" showErrorMessage="1" sqref="C6">
      <formula1>"0,2,5,6,8,9,10"</formula1>
    </dataValidation>
  </dataValidations>
  <printOptions gridLines="1"/>
  <pageMargins left="0.70866141732283472" right="0.70866141732283472" top="0.74803149606299213" bottom="0.74803149606299213" header="0.31496062992125984" footer="0.31496062992125984"/>
  <pageSetup paperSize="9" scale="79" fitToHeight="0" orientation="landscape" r:id="rId1"/>
  <headerFooter alignWithMargins="0">
    <oddHeader>&amp;L&amp;"Calibri,Bold"&amp;16MHA Medium Schemes Framework Performance Toolkit
&amp;A&amp;R© &amp;G</oddHeader>
    <oddFooter>&amp;L&amp;F&amp;RPrinted : &amp;D</oddFooter>
  </headerFooter>
  <rowBreaks count="2" manualBreakCount="2">
    <brk id="13" max="16383" man="1"/>
    <brk id="24" max="16383" man="1"/>
  </row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1"/>
  <sheetViews>
    <sheetView workbookViewId="0">
      <selection activeCell="I11" sqref="I11"/>
    </sheetView>
  </sheetViews>
  <sheetFormatPr defaultRowHeight="15" x14ac:dyDescent="0.25"/>
  <cols>
    <col min="1" max="1" width="9.7109375" customWidth="1"/>
    <col min="2" max="2" width="13.85546875" style="58" customWidth="1"/>
    <col min="3" max="3" width="15" style="24" bestFit="1" customWidth="1"/>
    <col min="6" max="42" width="9.140625" style="53"/>
  </cols>
  <sheetData>
    <row r="1" spans="1:42" s="22" customFormat="1" x14ac:dyDescent="0.25">
      <c r="A1" s="22" t="s">
        <v>73</v>
      </c>
      <c r="B1" s="191" t="s">
        <v>70</v>
      </c>
      <c r="C1" s="23" t="s">
        <v>74</v>
      </c>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row>
    <row r="2" spans="1:42" ht="15" customHeight="1" x14ac:dyDescent="0.25">
      <c r="A2" s="53">
        <v>1</v>
      </c>
      <c r="B2" s="179">
        <v>0</v>
      </c>
      <c r="C2" s="226">
        <v>0.5</v>
      </c>
      <c r="D2" s="53"/>
      <c r="E2" s="458" t="s">
        <v>84</v>
      </c>
    </row>
    <row r="3" spans="1:42" x14ac:dyDescent="0.25">
      <c r="A3" s="53">
        <v>2</v>
      </c>
      <c r="B3" s="179">
        <v>0</v>
      </c>
      <c r="C3" s="226">
        <v>0.5</v>
      </c>
      <c r="D3" s="53"/>
      <c r="E3" s="458"/>
    </row>
    <row r="4" spans="1:42" x14ac:dyDescent="0.25">
      <c r="A4" s="53">
        <v>3</v>
      </c>
      <c r="B4" s="179">
        <v>0</v>
      </c>
      <c r="C4" s="226">
        <v>0.5</v>
      </c>
      <c r="D4" s="53"/>
      <c r="E4" s="458"/>
    </row>
    <row r="5" spans="1:42" x14ac:dyDescent="0.25">
      <c r="A5" s="53">
        <v>4</v>
      </c>
      <c r="B5" s="179">
        <v>0</v>
      </c>
      <c r="C5" s="226">
        <v>0.5</v>
      </c>
      <c r="D5" s="53"/>
      <c r="E5" s="458"/>
    </row>
    <row r="6" spans="1:42" x14ac:dyDescent="0.25">
      <c r="A6" s="53">
        <v>5</v>
      </c>
      <c r="B6" s="179">
        <v>0</v>
      </c>
      <c r="C6" s="226">
        <v>0.5</v>
      </c>
      <c r="D6" s="53"/>
      <c r="E6" s="458"/>
    </row>
    <row r="7" spans="1:42" x14ac:dyDescent="0.25">
      <c r="A7" s="53">
        <v>6</v>
      </c>
      <c r="B7" s="179">
        <v>0</v>
      </c>
      <c r="C7" s="226">
        <v>0.5</v>
      </c>
      <c r="D7" s="53"/>
      <c r="E7" s="458"/>
    </row>
    <row r="8" spans="1:42" x14ac:dyDescent="0.25">
      <c r="A8" s="53">
        <v>7</v>
      </c>
      <c r="B8" s="179">
        <v>0</v>
      </c>
      <c r="C8" s="226">
        <v>0.5</v>
      </c>
      <c r="D8" s="53"/>
      <c r="E8" s="458"/>
    </row>
    <row r="9" spans="1:42" x14ac:dyDescent="0.25">
      <c r="A9" s="53">
        <v>8</v>
      </c>
      <c r="B9" s="179">
        <v>0</v>
      </c>
      <c r="C9" s="226">
        <v>0.5</v>
      </c>
      <c r="D9" s="53"/>
      <c r="E9" s="458"/>
    </row>
    <row r="10" spans="1:42" x14ac:dyDescent="0.25">
      <c r="A10" s="53">
        <v>9</v>
      </c>
      <c r="B10" s="179">
        <v>0</v>
      </c>
      <c r="C10" s="226">
        <v>0.5</v>
      </c>
      <c r="D10" s="53"/>
      <c r="E10" s="458"/>
    </row>
    <row r="11" spans="1:42" x14ac:dyDescent="0.25">
      <c r="A11" s="53">
        <v>10</v>
      </c>
      <c r="B11" s="179">
        <v>0</v>
      </c>
      <c r="C11" s="226">
        <v>0.5</v>
      </c>
      <c r="D11" s="53"/>
      <c r="E11" s="458"/>
    </row>
    <row r="12" spans="1:42" x14ac:dyDescent="0.25">
      <c r="A12" s="53">
        <v>11</v>
      </c>
      <c r="B12" s="179">
        <v>0</v>
      </c>
      <c r="C12" s="226">
        <v>0.5</v>
      </c>
      <c r="D12" s="53"/>
      <c r="E12" s="458"/>
    </row>
    <row r="13" spans="1:42" x14ac:dyDescent="0.25">
      <c r="A13" s="53">
        <v>12</v>
      </c>
      <c r="B13" s="179">
        <v>0</v>
      </c>
      <c r="C13" s="226">
        <v>0.5</v>
      </c>
      <c r="D13" s="53"/>
      <c r="E13" s="458"/>
    </row>
    <row r="14" spans="1:42" x14ac:dyDescent="0.25">
      <c r="A14" s="53">
        <v>13</v>
      </c>
      <c r="B14" s="179">
        <v>0</v>
      </c>
      <c r="C14" s="226">
        <v>0.5</v>
      </c>
      <c r="D14" s="53"/>
      <c r="E14" s="458"/>
    </row>
    <row r="15" spans="1:42" x14ac:dyDescent="0.25">
      <c r="A15" s="53">
        <v>14</v>
      </c>
      <c r="B15" s="179">
        <v>0</v>
      </c>
      <c r="C15" s="226">
        <v>0.5</v>
      </c>
      <c r="D15" s="53"/>
      <c r="E15" s="458"/>
    </row>
    <row r="16" spans="1:42" x14ac:dyDescent="0.25">
      <c r="A16" s="53">
        <v>15</v>
      </c>
      <c r="B16" s="179">
        <v>0</v>
      </c>
      <c r="C16" s="226">
        <v>0.5</v>
      </c>
      <c r="D16" s="53"/>
      <c r="E16" s="458"/>
    </row>
    <row r="17" spans="1:5" x14ac:dyDescent="0.25">
      <c r="A17" s="53">
        <v>16</v>
      </c>
      <c r="B17" s="179">
        <v>0</v>
      </c>
      <c r="C17" s="226">
        <v>0.5</v>
      </c>
      <c r="D17" s="53"/>
      <c r="E17" s="458"/>
    </row>
    <row r="18" spans="1:5" x14ac:dyDescent="0.25">
      <c r="A18" s="53">
        <v>17</v>
      </c>
      <c r="B18" s="179">
        <v>0</v>
      </c>
      <c r="C18" s="226">
        <v>0.5</v>
      </c>
      <c r="D18" s="53"/>
      <c r="E18" s="458"/>
    </row>
    <row r="19" spans="1:5" x14ac:dyDescent="0.25">
      <c r="A19" s="53">
        <v>18</v>
      </c>
      <c r="B19" s="179">
        <v>0</v>
      </c>
      <c r="C19" s="226">
        <v>0.5</v>
      </c>
      <c r="D19" s="53"/>
      <c r="E19" s="458"/>
    </row>
    <row r="20" spans="1:5" x14ac:dyDescent="0.25">
      <c r="A20" s="53">
        <v>19</v>
      </c>
      <c r="B20" s="179">
        <v>0</v>
      </c>
      <c r="C20" s="226">
        <v>0.5</v>
      </c>
      <c r="D20" s="53"/>
      <c r="E20" s="458"/>
    </row>
    <row r="21" spans="1:5" x14ac:dyDescent="0.25">
      <c r="A21" s="53">
        <v>20</v>
      </c>
      <c r="B21" s="179">
        <v>0</v>
      </c>
      <c r="C21" s="226">
        <v>0.5</v>
      </c>
      <c r="D21" s="53"/>
      <c r="E21" s="458"/>
    </row>
    <row r="22" spans="1:5" x14ac:dyDescent="0.25">
      <c r="A22" s="53">
        <v>21</v>
      </c>
      <c r="B22" s="179">
        <v>0</v>
      </c>
      <c r="C22" s="226">
        <v>0.5</v>
      </c>
      <c r="D22" s="53"/>
      <c r="E22" s="458"/>
    </row>
    <row r="23" spans="1:5" x14ac:dyDescent="0.25">
      <c r="A23" s="53">
        <v>22</v>
      </c>
      <c r="B23" s="179">
        <v>0</v>
      </c>
      <c r="C23" s="226">
        <v>0.5</v>
      </c>
      <c r="D23" s="53"/>
      <c r="E23" s="458"/>
    </row>
    <row r="24" spans="1:5" x14ac:dyDescent="0.25">
      <c r="A24" s="53">
        <v>23</v>
      </c>
      <c r="B24" s="179">
        <v>0</v>
      </c>
      <c r="C24" s="226">
        <v>0.5</v>
      </c>
      <c r="D24" s="53"/>
      <c r="E24" s="458"/>
    </row>
    <row r="25" spans="1:5" x14ac:dyDescent="0.25">
      <c r="A25" s="53">
        <v>24</v>
      </c>
      <c r="B25" s="179">
        <v>0</v>
      </c>
      <c r="C25" s="226">
        <v>0.5</v>
      </c>
      <c r="D25" s="53"/>
      <c r="E25" s="458"/>
    </row>
    <row r="26" spans="1:5" x14ac:dyDescent="0.25">
      <c r="A26" s="53">
        <v>25</v>
      </c>
      <c r="B26" s="179">
        <v>0</v>
      </c>
      <c r="C26" s="226">
        <v>0.5</v>
      </c>
      <c r="D26" s="53"/>
      <c r="E26" s="458"/>
    </row>
    <row r="27" spans="1:5" x14ac:dyDescent="0.25">
      <c r="A27" s="53">
        <v>26</v>
      </c>
      <c r="B27" s="179">
        <v>0</v>
      </c>
      <c r="C27" s="226">
        <v>0.5</v>
      </c>
      <c r="D27" s="53"/>
      <c r="E27" s="458"/>
    </row>
    <row r="28" spans="1:5" x14ac:dyDescent="0.25">
      <c r="A28" s="53">
        <v>27</v>
      </c>
      <c r="B28" s="179">
        <v>0</v>
      </c>
      <c r="C28" s="226">
        <v>0.5</v>
      </c>
      <c r="D28" s="53"/>
      <c r="E28" s="458"/>
    </row>
    <row r="29" spans="1:5" x14ac:dyDescent="0.25">
      <c r="A29" s="53">
        <v>28</v>
      </c>
      <c r="B29" s="179">
        <v>2</v>
      </c>
      <c r="C29" s="226">
        <v>0.6</v>
      </c>
      <c r="D29" s="53"/>
      <c r="E29" s="457" t="s">
        <v>85</v>
      </c>
    </row>
    <row r="30" spans="1:5" x14ac:dyDescent="0.25">
      <c r="A30" s="53">
        <v>29</v>
      </c>
      <c r="B30" s="179">
        <v>2</v>
      </c>
      <c r="C30" s="226">
        <v>0.6</v>
      </c>
      <c r="D30" s="53"/>
      <c r="E30" s="457"/>
    </row>
    <row r="31" spans="1:5" x14ac:dyDescent="0.25">
      <c r="A31" s="53">
        <v>30</v>
      </c>
      <c r="B31" s="179">
        <v>2</v>
      </c>
      <c r="C31" s="226">
        <v>0.6</v>
      </c>
      <c r="D31" s="53"/>
      <c r="E31" s="457"/>
    </row>
    <row r="32" spans="1:5" x14ac:dyDescent="0.25">
      <c r="A32" s="53">
        <v>31</v>
      </c>
      <c r="B32" s="179">
        <v>2</v>
      </c>
      <c r="C32" s="226">
        <v>0.6</v>
      </c>
      <c r="D32" s="53"/>
      <c r="E32" s="457"/>
    </row>
    <row r="33" spans="1:42" ht="15" customHeight="1" x14ac:dyDescent="0.25">
      <c r="A33" s="53">
        <v>32</v>
      </c>
      <c r="B33" s="179">
        <v>5</v>
      </c>
      <c r="C33" s="226">
        <v>0.8</v>
      </c>
      <c r="D33" s="53"/>
      <c r="E33" s="456" t="s">
        <v>296</v>
      </c>
    </row>
    <row r="34" spans="1:42" x14ac:dyDescent="0.25">
      <c r="A34" s="53">
        <v>33</v>
      </c>
      <c r="B34" s="179">
        <v>5</v>
      </c>
      <c r="C34" s="226">
        <v>0.8</v>
      </c>
      <c r="D34" s="53"/>
      <c r="E34" s="456"/>
    </row>
    <row r="35" spans="1:42" x14ac:dyDescent="0.25">
      <c r="A35" s="53">
        <v>34</v>
      </c>
      <c r="B35" s="179">
        <v>6</v>
      </c>
      <c r="C35" s="226">
        <v>0.9</v>
      </c>
      <c r="D35" s="53"/>
      <c r="E35" s="227" t="s">
        <v>285</v>
      </c>
    </row>
    <row r="36" spans="1:42" s="25" customFormat="1" ht="15" customHeight="1" x14ac:dyDescent="0.25">
      <c r="A36" s="53">
        <v>35</v>
      </c>
      <c r="B36" s="179">
        <v>8</v>
      </c>
      <c r="C36" s="226">
        <v>1</v>
      </c>
      <c r="D36" s="53"/>
      <c r="E36" s="458" t="s">
        <v>88</v>
      </c>
      <c r="F36" s="53"/>
      <c r="G36" s="53" t="s">
        <v>297</v>
      </c>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row>
    <row r="37" spans="1:42" x14ac:dyDescent="0.25">
      <c r="A37" s="53">
        <v>36</v>
      </c>
      <c r="B37" s="179">
        <v>8</v>
      </c>
      <c r="C37" s="226">
        <v>1</v>
      </c>
      <c r="D37" s="53"/>
      <c r="E37" s="458"/>
    </row>
    <row r="38" spans="1:42" x14ac:dyDescent="0.25">
      <c r="A38" s="53">
        <v>37</v>
      </c>
      <c r="B38" s="179">
        <v>8</v>
      </c>
      <c r="C38" s="226">
        <v>1</v>
      </c>
      <c r="D38" s="53"/>
      <c r="E38" s="458"/>
    </row>
    <row r="39" spans="1:42" s="25" customFormat="1" x14ac:dyDescent="0.25">
      <c r="A39" s="53">
        <v>38</v>
      </c>
      <c r="B39" s="179">
        <v>8</v>
      </c>
      <c r="C39" s="226">
        <v>1</v>
      </c>
      <c r="D39" s="53"/>
      <c r="E39" s="458"/>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row>
    <row r="40" spans="1:42" s="53" customFormat="1" x14ac:dyDescent="0.25">
      <c r="A40" s="53">
        <v>39</v>
      </c>
      <c r="B40" s="179">
        <v>8</v>
      </c>
      <c r="C40" s="226">
        <v>1</v>
      </c>
      <c r="E40" s="458"/>
    </row>
    <row r="41" spans="1:42" x14ac:dyDescent="0.25">
      <c r="A41" s="53">
        <v>40</v>
      </c>
      <c r="B41" s="179">
        <v>8</v>
      </c>
      <c r="C41" s="226">
        <v>1</v>
      </c>
      <c r="D41" s="53"/>
      <c r="E41" s="458"/>
    </row>
    <row r="42" spans="1:42" x14ac:dyDescent="0.25">
      <c r="A42" s="53">
        <v>41</v>
      </c>
      <c r="B42" s="179">
        <v>8</v>
      </c>
      <c r="C42" s="226">
        <v>1</v>
      </c>
      <c r="D42" s="53"/>
      <c r="E42" s="458"/>
    </row>
    <row r="43" spans="1:42" ht="15" customHeight="1" x14ac:dyDescent="0.25">
      <c r="A43" s="53">
        <v>42</v>
      </c>
      <c r="B43" s="179">
        <v>8</v>
      </c>
      <c r="C43" s="226">
        <v>1</v>
      </c>
      <c r="D43" s="53"/>
      <c r="E43" s="458"/>
    </row>
    <row r="44" spans="1:42" ht="17.25" customHeight="1" x14ac:dyDescent="0.25">
      <c r="A44" s="53">
        <v>43</v>
      </c>
      <c r="B44" s="179">
        <v>9</v>
      </c>
      <c r="C44" s="226">
        <v>1.05</v>
      </c>
      <c r="D44" s="53"/>
      <c r="E44" s="457" t="s">
        <v>90</v>
      </c>
    </row>
    <row r="45" spans="1:42" ht="15" customHeight="1" x14ac:dyDescent="0.25">
      <c r="A45" s="53">
        <v>44</v>
      </c>
      <c r="B45" s="179">
        <v>9</v>
      </c>
      <c r="C45" s="226">
        <v>1.05</v>
      </c>
      <c r="D45" s="53"/>
      <c r="E45" s="457"/>
    </row>
    <row r="46" spans="1:42" ht="15" customHeight="1" x14ac:dyDescent="0.25">
      <c r="A46" s="53">
        <v>45</v>
      </c>
      <c r="B46" s="179">
        <v>10</v>
      </c>
      <c r="C46" s="226">
        <v>1.05</v>
      </c>
      <c r="D46" s="53"/>
      <c r="E46" s="456" t="s">
        <v>89</v>
      </c>
    </row>
    <row r="47" spans="1:42" x14ac:dyDescent="0.25">
      <c r="A47" s="53">
        <v>46</v>
      </c>
      <c r="B47" s="179">
        <v>10</v>
      </c>
      <c r="C47" s="226">
        <v>1.1000000000000001</v>
      </c>
      <c r="D47" s="53"/>
      <c r="E47" s="456"/>
    </row>
    <row r="48" spans="1:42" ht="14.25" customHeight="1" x14ac:dyDescent="0.25">
      <c r="A48" s="53">
        <v>47</v>
      </c>
      <c r="B48" s="179">
        <v>10</v>
      </c>
      <c r="C48" s="226">
        <v>1.1000000000000001</v>
      </c>
      <c r="D48" s="53"/>
      <c r="E48" s="456"/>
    </row>
    <row r="49" spans="1:5" x14ac:dyDescent="0.25">
      <c r="A49" s="53">
        <v>48</v>
      </c>
      <c r="B49" s="179">
        <v>10</v>
      </c>
      <c r="C49" s="226">
        <v>1.1000000000000001</v>
      </c>
      <c r="D49" s="53"/>
      <c r="E49" s="456"/>
    </row>
    <row r="50" spans="1:5" x14ac:dyDescent="0.25">
      <c r="A50" s="53">
        <v>49</v>
      </c>
      <c r="B50" s="179">
        <v>10</v>
      </c>
      <c r="C50" s="226">
        <v>1.1000000000000001</v>
      </c>
      <c r="D50" s="53"/>
      <c r="E50" s="456"/>
    </row>
    <row r="51" spans="1:5" x14ac:dyDescent="0.25">
      <c r="A51" s="53">
        <v>50</v>
      </c>
      <c r="B51" s="179">
        <v>10</v>
      </c>
      <c r="C51" s="226">
        <v>1.1000000000000001</v>
      </c>
      <c r="D51" s="53"/>
      <c r="E51" s="456"/>
    </row>
  </sheetData>
  <sheetProtection sheet="1" objects="1" scenarios="1"/>
  <mergeCells count="6">
    <mergeCell ref="E46:E51"/>
    <mergeCell ref="E44:E45"/>
    <mergeCell ref="E33:E34"/>
    <mergeCell ref="E2:E28"/>
    <mergeCell ref="E29:E32"/>
    <mergeCell ref="E36:E43"/>
  </mergeCells>
  <phoneticPr fontId="10" type="noConversion"/>
  <pageMargins left="0.70866141732283472" right="0.70866141732283472" top="0.74803149606299213" bottom="0.74803149606299213" header="0.31496062992125984" footer="0.31496062992125984"/>
  <pageSetup paperSize="9" scale="98" orientation="portrait" r:id="rId1"/>
  <headerFooter>
    <oddHeader>&amp;L&amp;"-,Bold"&amp;14MHA Medium Schemes Framework Performance Toolkit
&amp;A&amp;R © &amp;G</oddHeader>
    <oddFooter>&amp;L&amp;F&amp;RPrinted : &amp;D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G67"/>
  <sheetViews>
    <sheetView tabSelected="1" topLeftCell="A22" zoomScaleNormal="100" workbookViewId="0">
      <selection activeCell="B35" sqref="B35"/>
    </sheetView>
  </sheetViews>
  <sheetFormatPr defaultRowHeight="15" x14ac:dyDescent="0.25"/>
  <cols>
    <col min="1" max="1" width="2.28515625" style="235" customWidth="1"/>
    <col min="2" max="2" width="43.5703125" style="232" bestFit="1" customWidth="1"/>
    <col min="3" max="3" width="42.5703125" style="235" customWidth="1"/>
    <col min="4" max="4" width="12.140625" style="235" bestFit="1" customWidth="1"/>
    <col min="5" max="5" width="9.140625" style="235"/>
    <col min="6" max="6" width="4.140625" style="235" customWidth="1"/>
    <col min="7" max="7" width="71.5703125" style="337" customWidth="1"/>
    <col min="8" max="16384" width="9.140625" style="235"/>
  </cols>
  <sheetData>
    <row r="1" spans="2:7" s="399" customFormat="1" ht="18.75" x14ac:dyDescent="0.25">
      <c r="B1" s="398" t="s">
        <v>169</v>
      </c>
      <c r="G1" s="400"/>
    </row>
    <row r="3" spans="2:7" x14ac:dyDescent="0.25">
      <c r="B3" s="401" t="s">
        <v>369</v>
      </c>
      <c r="D3" s="235" t="s">
        <v>390</v>
      </c>
      <c r="E3" s="235" t="s">
        <v>140</v>
      </c>
      <c r="G3" s="337" t="s">
        <v>383</v>
      </c>
    </row>
    <row r="4" spans="2:7" ht="15.75" thickBot="1" x14ac:dyDescent="0.3"/>
    <row r="5" spans="2:7" ht="15.75" thickTop="1" x14ac:dyDescent="0.25">
      <c r="B5" s="369" t="s">
        <v>250</v>
      </c>
      <c r="C5" s="382"/>
      <c r="G5" s="337" t="s">
        <v>457</v>
      </c>
    </row>
    <row r="6" spans="2:7" x14ac:dyDescent="0.25">
      <c r="B6" s="369" t="s">
        <v>455</v>
      </c>
      <c r="C6" s="383"/>
      <c r="G6" s="378" t="s">
        <v>456</v>
      </c>
    </row>
    <row r="7" spans="2:7" x14ac:dyDescent="0.25">
      <c r="B7" s="369" t="s">
        <v>79</v>
      </c>
      <c r="C7" s="383"/>
      <c r="G7" s="337" t="s">
        <v>247</v>
      </c>
    </row>
    <row r="8" spans="2:7" x14ac:dyDescent="0.25">
      <c r="B8" s="369" t="s">
        <v>80</v>
      </c>
      <c r="C8" s="383"/>
      <c r="G8" s="337" t="s">
        <v>248</v>
      </c>
    </row>
    <row r="9" spans="2:7" x14ac:dyDescent="0.25">
      <c r="B9" s="232" t="s">
        <v>67</v>
      </c>
      <c r="C9" s="384"/>
      <c r="G9" s="337" t="s">
        <v>291</v>
      </c>
    </row>
    <row r="10" spans="2:7" x14ac:dyDescent="0.25">
      <c r="B10" s="232" t="s">
        <v>65</v>
      </c>
      <c r="C10" s="383"/>
      <c r="G10" s="373" t="s">
        <v>249</v>
      </c>
    </row>
    <row r="11" spans="2:7" x14ac:dyDescent="0.25">
      <c r="B11" s="232" t="s">
        <v>66</v>
      </c>
      <c r="C11" s="383"/>
      <c r="G11" s="373" t="s">
        <v>355</v>
      </c>
    </row>
    <row r="12" spans="2:7" x14ac:dyDescent="0.25">
      <c r="B12" s="232" t="s">
        <v>289</v>
      </c>
      <c r="C12" s="383"/>
      <c r="G12" s="337" t="s">
        <v>290</v>
      </c>
    </row>
    <row r="13" spans="2:7" x14ac:dyDescent="0.25">
      <c r="B13" s="232" t="s">
        <v>75</v>
      </c>
      <c r="C13" s="385"/>
      <c r="D13" s="235" t="s">
        <v>377</v>
      </c>
      <c r="G13" s="337" t="s">
        <v>372</v>
      </c>
    </row>
    <row r="14" spans="2:7" x14ac:dyDescent="0.25">
      <c r="B14" s="232" t="s">
        <v>76</v>
      </c>
      <c r="C14" s="385"/>
      <c r="D14" s="235" t="s">
        <v>377</v>
      </c>
      <c r="G14" s="337" t="s">
        <v>373</v>
      </c>
    </row>
    <row r="15" spans="2:7" x14ac:dyDescent="0.25">
      <c r="B15" s="232" t="s">
        <v>300</v>
      </c>
      <c r="C15" s="386"/>
      <c r="D15" s="235" t="s">
        <v>376</v>
      </c>
      <c r="G15" s="337" t="s">
        <v>356</v>
      </c>
    </row>
    <row r="16" spans="2:7" ht="30.75" thickBot="1" x14ac:dyDescent="0.3">
      <c r="B16" s="233" t="s">
        <v>3</v>
      </c>
      <c r="C16" s="387"/>
      <c r="D16" s="235" t="s">
        <v>376</v>
      </c>
      <c r="E16" s="235">
        <v>10.1</v>
      </c>
      <c r="G16" s="337" t="s">
        <v>371</v>
      </c>
    </row>
    <row r="17" spans="2:7" s="374" customFormat="1" ht="15.75" thickTop="1" x14ac:dyDescent="0.25">
      <c r="B17" s="348"/>
      <c r="C17" s="356"/>
      <c r="G17" s="338"/>
    </row>
    <row r="18" spans="2:7" s="374" customFormat="1" x14ac:dyDescent="0.25">
      <c r="B18" s="395" t="s">
        <v>370</v>
      </c>
      <c r="C18" s="356"/>
      <c r="G18" s="338"/>
    </row>
    <row r="19" spans="2:7" s="374" customFormat="1" x14ac:dyDescent="0.25">
      <c r="B19" s="370"/>
      <c r="C19" s="356"/>
      <c r="G19" s="379"/>
    </row>
    <row r="20" spans="2:7" s="374" customFormat="1" x14ac:dyDescent="0.25">
      <c r="B20" s="370"/>
      <c r="C20" s="357" t="s">
        <v>425</v>
      </c>
      <c r="G20" s="338"/>
    </row>
    <row r="21" spans="2:7" ht="30" x14ac:dyDescent="0.25">
      <c r="B21" s="232" t="s">
        <v>422</v>
      </c>
      <c r="C21" s="358"/>
      <c r="D21" s="235" t="s">
        <v>377</v>
      </c>
      <c r="G21" s="373" t="s">
        <v>374</v>
      </c>
    </row>
    <row r="22" spans="2:7" x14ac:dyDescent="0.25">
      <c r="B22" s="232" t="s">
        <v>423</v>
      </c>
      <c r="C22" s="358"/>
      <c r="D22" s="235" t="s">
        <v>377</v>
      </c>
      <c r="G22" s="373"/>
    </row>
    <row r="23" spans="2:7" s="374" customFormat="1" x14ac:dyDescent="0.25">
      <c r="B23" s="370"/>
      <c r="C23" s="359"/>
      <c r="G23" s="375"/>
    </row>
    <row r="24" spans="2:7" x14ac:dyDescent="0.25">
      <c r="C24" s="359" t="s">
        <v>426</v>
      </c>
      <c r="G24" s="373"/>
    </row>
    <row r="25" spans="2:7" x14ac:dyDescent="0.25">
      <c r="B25" s="232" t="s">
        <v>77</v>
      </c>
      <c r="C25" s="358"/>
      <c r="D25" s="235" t="s">
        <v>377</v>
      </c>
      <c r="G25" s="337" t="s">
        <v>384</v>
      </c>
    </row>
    <row r="26" spans="2:7" ht="30" x14ac:dyDescent="0.25">
      <c r="B26" s="233" t="s">
        <v>429</v>
      </c>
      <c r="C26" s="358"/>
      <c r="D26" s="235" t="s">
        <v>377</v>
      </c>
      <c r="G26" s="337" t="s">
        <v>380</v>
      </c>
    </row>
    <row r="27" spans="2:7" ht="30" x14ac:dyDescent="0.25">
      <c r="B27" s="232" t="s">
        <v>471</v>
      </c>
      <c r="C27" s="360"/>
      <c r="D27" s="235" t="s">
        <v>175</v>
      </c>
      <c r="G27" s="337" t="s">
        <v>375</v>
      </c>
    </row>
    <row r="28" spans="2:7" s="374" customFormat="1" ht="45" x14ac:dyDescent="0.25">
      <c r="B28" s="348" t="s">
        <v>472</v>
      </c>
      <c r="C28" s="360"/>
      <c r="D28" s="235" t="s">
        <v>175</v>
      </c>
      <c r="G28" s="161" t="s">
        <v>472</v>
      </c>
    </row>
    <row r="29" spans="2:7" s="374" customFormat="1" x14ac:dyDescent="0.25">
      <c r="B29" s="370"/>
      <c r="C29" s="361"/>
      <c r="G29" s="338"/>
    </row>
    <row r="30" spans="2:7" s="393" customFormat="1" x14ac:dyDescent="0.25">
      <c r="B30" s="392" t="s">
        <v>427</v>
      </c>
      <c r="C30" s="392"/>
      <c r="G30" s="394"/>
    </row>
    <row r="31" spans="2:7" x14ac:dyDescent="0.25">
      <c r="B31" s="361"/>
      <c r="C31" s="361"/>
      <c r="G31" s="378"/>
    </row>
    <row r="32" spans="2:7" ht="30" x14ac:dyDescent="0.25">
      <c r="B32" s="233" t="s">
        <v>398</v>
      </c>
      <c r="C32" s="362"/>
      <c r="D32" s="235" t="s">
        <v>376</v>
      </c>
      <c r="G32" s="236" t="s">
        <v>251</v>
      </c>
    </row>
    <row r="33" spans="2:7" ht="45" x14ac:dyDescent="0.25">
      <c r="B33" s="233" t="s">
        <v>469</v>
      </c>
      <c r="C33" s="362"/>
      <c r="D33" s="235" t="s">
        <v>376</v>
      </c>
      <c r="G33" s="236" t="s">
        <v>470</v>
      </c>
    </row>
    <row r="34" spans="2:7" ht="30" x14ac:dyDescent="0.25">
      <c r="B34" s="371" t="s">
        <v>399</v>
      </c>
      <c r="C34" s="362"/>
      <c r="D34" s="235" t="s">
        <v>376</v>
      </c>
      <c r="G34" s="337" t="s">
        <v>292</v>
      </c>
    </row>
    <row r="35" spans="2:7" ht="30" x14ac:dyDescent="0.25">
      <c r="B35" s="233" t="s">
        <v>400</v>
      </c>
      <c r="C35" s="362"/>
      <c r="D35" s="235" t="s">
        <v>376</v>
      </c>
      <c r="G35" s="337" t="s">
        <v>284</v>
      </c>
    </row>
    <row r="36" spans="2:7" s="374" customFormat="1" x14ac:dyDescent="0.25">
      <c r="B36" s="348"/>
      <c r="C36" s="363"/>
      <c r="G36" s="338"/>
    </row>
    <row r="37" spans="2:7" s="390" customFormat="1" x14ac:dyDescent="0.25">
      <c r="B37" s="389" t="s">
        <v>19</v>
      </c>
      <c r="C37" s="389"/>
      <c r="G37" s="391"/>
    </row>
    <row r="38" spans="2:7" s="374" customFormat="1" x14ac:dyDescent="0.25">
      <c r="B38" s="363"/>
      <c r="C38" s="363"/>
      <c r="G38" s="379"/>
    </row>
    <row r="39" spans="2:7" ht="30" x14ac:dyDescent="0.25">
      <c r="B39" s="233" t="str">
        <f>'MHA MSF2 KPI''s'!F42</f>
        <v>Total No. of hours worked on site since construction started</v>
      </c>
      <c r="C39" s="376"/>
      <c r="D39" s="235" t="s">
        <v>424</v>
      </c>
      <c r="G39" s="337" t="s">
        <v>428</v>
      </c>
    </row>
    <row r="40" spans="2:7" ht="30" x14ac:dyDescent="0.25">
      <c r="B40" s="233" t="str">
        <f>'MHA MSF2 KPI''s'!F43</f>
        <v xml:space="preserve">Total No. of hours worked on site in period (since last report). </v>
      </c>
      <c r="C40" s="376"/>
      <c r="D40" s="235" t="s">
        <v>424</v>
      </c>
      <c r="G40" s="337" t="s">
        <v>428</v>
      </c>
    </row>
    <row r="41" spans="2:7" ht="30" x14ac:dyDescent="0.25">
      <c r="B41" s="233" t="str">
        <f>'MHA MSF2 KPI''s'!F44</f>
        <v>Number of RIDDORS in period (since last report)</v>
      </c>
      <c r="C41" s="376"/>
      <c r="D41" s="235" t="s">
        <v>424</v>
      </c>
      <c r="G41" s="337" t="s">
        <v>428</v>
      </c>
    </row>
    <row r="42" spans="2:7" ht="30" x14ac:dyDescent="0.25">
      <c r="B42" s="233" t="str">
        <f>'MHA MSF2 KPI''s'!F45</f>
        <v>Number of Lost Time Accidents in period (since last report)</v>
      </c>
      <c r="C42" s="376"/>
      <c r="D42" s="235" t="s">
        <v>424</v>
      </c>
      <c r="G42" s="337" t="s">
        <v>428</v>
      </c>
    </row>
    <row r="43" spans="2:7" s="374" customFormat="1" x14ac:dyDescent="0.25">
      <c r="B43" s="348"/>
      <c r="C43" s="417"/>
      <c r="G43" s="416"/>
    </row>
    <row r="44" spans="2:7" ht="30" x14ac:dyDescent="0.25">
      <c r="B44" s="233" t="s">
        <v>494</v>
      </c>
      <c r="C44" s="376"/>
      <c r="G44" s="415" t="s">
        <v>492</v>
      </c>
    </row>
    <row r="45" spans="2:7" ht="30" x14ac:dyDescent="0.25">
      <c r="B45" s="233" t="s">
        <v>493</v>
      </c>
      <c r="C45" s="376"/>
      <c r="G45" s="415" t="s">
        <v>492</v>
      </c>
    </row>
    <row r="46" spans="2:7" ht="30" x14ac:dyDescent="0.25">
      <c r="B46" s="233" t="s">
        <v>495</v>
      </c>
      <c r="C46" s="376"/>
      <c r="G46" s="415" t="s">
        <v>492</v>
      </c>
    </row>
    <row r="47" spans="2:7" s="374" customFormat="1" x14ac:dyDescent="0.25">
      <c r="B47" s="348"/>
      <c r="C47" s="363"/>
      <c r="G47" s="338"/>
    </row>
    <row r="48" spans="2:7" s="357" customFormat="1" x14ac:dyDescent="0.25">
      <c r="B48" s="396" t="s">
        <v>453</v>
      </c>
      <c r="C48" s="356"/>
      <c r="G48" s="199"/>
    </row>
    <row r="49" spans="2:7" s="357" customFormat="1" x14ac:dyDescent="0.25">
      <c r="B49" s="372"/>
      <c r="C49" s="356"/>
      <c r="G49" s="199"/>
    </row>
    <row r="50" spans="2:7" ht="30" x14ac:dyDescent="0.25">
      <c r="B50" s="232" t="s">
        <v>381</v>
      </c>
      <c r="C50" s="364">
        <f>C26-C25</f>
        <v>0</v>
      </c>
      <c r="D50" s="235" t="s">
        <v>175</v>
      </c>
      <c r="G50" s="337" t="s">
        <v>379</v>
      </c>
    </row>
    <row r="51" spans="2:7" ht="30" x14ac:dyDescent="0.25">
      <c r="B51" s="232" t="s">
        <v>78</v>
      </c>
      <c r="C51" s="364">
        <f>C26-C13</f>
        <v>0</v>
      </c>
      <c r="D51" s="235" t="s">
        <v>175</v>
      </c>
      <c r="G51" s="337" t="s">
        <v>385</v>
      </c>
    </row>
    <row r="52" spans="2:7" ht="30.75" thickBot="1" x14ac:dyDescent="0.3">
      <c r="B52" s="233" t="s">
        <v>382</v>
      </c>
      <c r="C52" s="365" t="e">
        <f>(C51-C50)/C50</f>
        <v>#DIV/0!</v>
      </c>
      <c r="D52" s="235" t="s">
        <v>378</v>
      </c>
      <c r="G52" s="337" t="s">
        <v>430</v>
      </c>
    </row>
    <row r="53" spans="2:7" ht="30.75" thickBot="1" x14ac:dyDescent="0.3">
      <c r="B53" s="233" t="str">
        <f>'MHA MSF2 KPI''s'!F13</f>
        <v>Predictability of cost (pain/gain share at completion) (in scheme &amp; end of scheme)</v>
      </c>
      <c r="C53" s="366" t="e">
        <f>(C35-C34)/C34</f>
        <v>#DIV/0!</v>
      </c>
      <c r="D53" s="235" t="s">
        <v>378</v>
      </c>
      <c r="E53" s="235">
        <v>4.0999999999999996</v>
      </c>
      <c r="G53" s="337" t="s">
        <v>431</v>
      </c>
    </row>
    <row r="54" spans="2:7" ht="30.75" thickBot="1" x14ac:dyDescent="0.3">
      <c r="B54" s="233" t="s">
        <v>386</v>
      </c>
      <c r="C54" s="366" t="e">
        <f>C16/C15</f>
        <v>#DIV/0!</v>
      </c>
      <c r="D54" s="357" t="s">
        <v>378</v>
      </c>
      <c r="E54" s="235">
        <v>10.1</v>
      </c>
      <c r="G54" s="337" t="s">
        <v>432</v>
      </c>
    </row>
    <row r="55" spans="2:7" ht="45" x14ac:dyDescent="0.25">
      <c r="B55" s="234" t="s">
        <v>499</v>
      </c>
      <c r="C55" s="418" t="e">
        <f>C44/(C35/100000)</f>
        <v>#DIV/0!</v>
      </c>
      <c r="D55" s="357" t="s">
        <v>496</v>
      </c>
      <c r="G55" s="414" t="s">
        <v>498</v>
      </c>
    </row>
    <row r="56" spans="2:7" ht="30" x14ac:dyDescent="0.25">
      <c r="B56" s="234" t="s">
        <v>489</v>
      </c>
      <c r="C56" s="365" t="e">
        <f>C46/C44</f>
        <v>#DIV/0!</v>
      </c>
      <c r="D56" s="357" t="s">
        <v>378</v>
      </c>
      <c r="G56" s="414" t="s">
        <v>497</v>
      </c>
    </row>
    <row r="58" spans="2:7" x14ac:dyDescent="0.25">
      <c r="B58" s="397" t="s">
        <v>454</v>
      </c>
    </row>
    <row r="60" spans="2:7" x14ac:dyDescent="0.25">
      <c r="B60" s="232" t="s">
        <v>394</v>
      </c>
      <c r="C60" s="367"/>
    </row>
    <row r="61" spans="2:7" x14ac:dyDescent="0.25">
      <c r="B61" s="232" t="s">
        <v>395</v>
      </c>
      <c r="C61" s="367"/>
    </row>
    <row r="62" spans="2:7" x14ac:dyDescent="0.25">
      <c r="B62" s="232" t="s">
        <v>396</v>
      </c>
      <c r="C62" s="367"/>
    </row>
    <row r="64" spans="2:7" x14ac:dyDescent="0.25">
      <c r="B64" s="232" t="s">
        <v>397</v>
      </c>
      <c r="C64" s="368"/>
    </row>
    <row r="66" spans="2:7" x14ac:dyDescent="0.25">
      <c r="B66" s="232" t="s">
        <v>81</v>
      </c>
    </row>
    <row r="67" spans="2:7" ht="409.6" customHeight="1" x14ac:dyDescent="0.25">
      <c r="B67" s="422"/>
      <c r="C67" s="423"/>
      <c r="D67" s="423"/>
      <c r="E67" s="423"/>
      <c r="F67" s="423"/>
      <c r="G67" s="424"/>
    </row>
  </sheetData>
  <sheetProtection selectLockedCells="1"/>
  <mergeCells count="1">
    <mergeCell ref="B67:G67"/>
  </mergeCells>
  <phoneticPr fontId="10" type="noConversion"/>
  <printOptions gridLines="1"/>
  <pageMargins left="0.70866141732283472" right="0.70866141732283472" top="0.98425196850393704" bottom="0.74803149606299213" header="0.31496062992125984" footer="0.31496062992125984"/>
  <pageSetup paperSize="9" scale="70" fitToHeight="0" orientation="landscape" r:id="rId1"/>
  <headerFooter>
    <oddHeader>&amp;L&amp;"Calibri,Bold"&amp;16MHA Medium Schemes Framework Performance Toolkit
&amp;A&amp;R© &amp;G</oddHeader>
    <oddFooter>&amp;L&amp;F&amp;RPrinted : &amp;D</oddFooter>
  </headerFooter>
  <rowBreaks count="2" manualBreakCount="2">
    <brk id="36" max="16383" man="1"/>
    <brk id="65" max="16383" man="1"/>
  </rowBreak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selection activeCell="M10" sqref="M10"/>
    </sheetView>
  </sheetViews>
  <sheetFormatPr defaultRowHeight="15" x14ac:dyDescent="0.25"/>
  <cols>
    <col min="1" max="1" width="10.7109375" style="65" bestFit="1" customWidth="1"/>
    <col min="2" max="2" width="10.7109375" bestFit="1" customWidth="1"/>
    <col min="3" max="3" width="15" style="26" bestFit="1" customWidth="1"/>
  </cols>
  <sheetData>
    <row r="1" spans="1:6" s="240" customFormat="1" x14ac:dyDescent="0.25">
      <c r="A1" s="237" t="s">
        <v>279</v>
      </c>
      <c r="B1" s="238">
        <v>10</v>
      </c>
      <c r="C1" s="239" t="s">
        <v>74</v>
      </c>
    </row>
    <row r="2" spans="1:6" s="157" customFormat="1" x14ac:dyDescent="0.25">
      <c r="A2" s="216">
        <v>-0.39</v>
      </c>
      <c r="B2" s="229">
        <v>10</v>
      </c>
      <c r="C2" s="215">
        <v>1.1000000000000001</v>
      </c>
      <c r="F2" s="460" t="s">
        <v>280</v>
      </c>
    </row>
    <row r="3" spans="1:6" s="157" customFormat="1" x14ac:dyDescent="0.25">
      <c r="A3" s="216">
        <v>-0.38</v>
      </c>
      <c r="B3" s="229">
        <v>10</v>
      </c>
      <c r="C3" s="215">
        <v>1.1000000000000001</v>
      </c>
      <c r="F3" s="460"/>
    </row>
    <row r="4" spans="1:6" s="157" customFormat="1" x14ac:dyDescent="0.25">
      <c r="A4" s="216">
        <v>-0.37</v>
      </c>
      <c r="B4" s="229">
        <v>10</v>
      </c>
      <c r="C4" s="215">
        <v>1.1000000000000001</v>
      </c>
      <c r="F4" s="460"/>
    </row>
    <row r="5" spans="1:6" s="157" customFormat="1" x14ac:dyDescent="0.25">
      <c r="A5" s="216">
        <v>-0.36</v>
      </c>
      <c r="B5" s="229">
        <v>10</v>
      </c>
      <c r="C5" s="215">
        <v>1.1000000000000001</v>
      </c>
      <c r="F5" s="460"/>
    </row>
    <row r="6" spans="1:6" s="157" customFormat="1" x14ac:dyDescent="0.25">
      <c r="A6" s="216">
        <v>-0.35</v>
      </c>
      <c r="B6" s="229">
        <v>10</v>
      </c>
      <c r="C6" s="215">
        <v>1.1000000000000001</v>
      </c>
      <c r="F6" s="460"/>
    </row>
    <row r="7" spans="1:6" s="157" customFormat="1" x14ac:dyDescent="0.25">
      <c r="A7" s="216">
        <v>-0.34</v>
      </c>
      <c r="B7" s="229">
        <v>10</v>
      </c>
      <c r="C7" s="215">
        <v>1.1000000000000001</v>
      </c>
      <c r="F7" s="460"/>
    </row>
    <row r="8" spans="1:6" s="157" customFormat="1" x14ac:dyDescent="0.25">
      <c r="A8" s="216">
        <v>-0.33</v>
      </c>
      <c r="B8" s="229">
        <v>10</v>
      </c>
      <c r="C8" s="215">
        <v>1.1000000000000001</v>
      </c>
      <c r="F8" s="460"/>
    </row>
    <row r="9" spans="1:6" s="157" customFormat="1" x14ac:dyDescent="0.25">
      <c r="A9" s="216">
        <v>-0.32</v>
      </c>
      <c r="B9" s="229">
        <v>10</v>
      </c>
      <c r="C9" s="215">
        <v>1.1000000000000001</v>
      </c>
      <c r="F9" s="460"/>
    </row>
    <row r="10" spans="1:6" s="157" customFormat="1" x14ac:dyDescent="0.25">
      <c r="A10" s="216">
        <v>-0.31</v>
      </c>
      <c r="B10" s="229">
        <v>10</v>
      </c>
      <c r="C10" s="215">
        <v>1.1000000000000001</v>
      </c>
      <c r="F10" s="460"/>
    </row>
    <row r="11" spans="1:6" s="157" customFormat="1" ht="15" customHeight="1" x14ac:dyDescent="0.25">
      <c r="A11" s="216">
        <v>-0.3</v>
      </c>
      <c r="B11" s="229">
        <v>10</v>
      </c>
      <c r="C11" s="215">
        <v>1.1000000000000001</v>
      </c>
      <c r="F11" s="460"/>
    </row>
    <row r="12" spans="1:6" s="157" customFormat="1" x14ac:dyDescent="0.25">
      <c r="A12" s="216">
        <v>-0.28999999999999998</v>
      </c>
      <c r="B12" s="229">
        <v>10</v>
      </c>
      <c r="C12" s="215">
        <v>1.1000000000000001</v>
      </c>
      <c r="F12" s="460"/>
    </row>
    <row r="13" spans="1:6" s="157" customFormat="1" x14ac:dyDescent="0.25">
      <c r="A13" s="216">
        <v>-0.28000000000000003</v>
      </c>
      <c r="B13" s="229">
        <v>10</v>
      </c>
      <c r="C13" s="215">
        <v>1.1000000000000001</v>
      </c>
      <c r="F13" s="460"/>
    </row>
    <row r="14" spans="1:6" s="157" customFormat="1" x14ac:dyDescent="0.25">
      <c r="A14" s="216">
        <v>-0.27</v>
      </c>
      <c r="B14" s="229">
        <v>10</v>
      </c>
      <c r="C14" s="215">
        <v>1.1000000000000001</v>
      </c>
      <c r="F14" s="460"/>
    </row>
    <row r="15" spans="1:6" s="157" customFormat="1" x14ac:dyDescent="0.25">
      <c r="A15" s="216">
        <v>-0.26</v>
      </c>
      <c r="B15" s="229">
        <v>10</v>
      </c>
      <c r="C15" s="215">
        <v>1.1000000000000001</v>
      </c>
      <c r="F15" s="460"/>
    </row>
    <row r="16" spans="1:6" s="157" customFormat="1" x14ac:dyDescent="0.25">
      <c r="A16" s="216">
        <v>-0.25</v>
      </c>
      <c r="B16" s="229">
        <v>10</v>
      </c>
      <c r="C16" s="215">
        <v>1.1000000000000001</v>
      </c>
      <c r="F16" s="460"/>
    </row>
    <row r="17" spans="1:6" s="157" customFormat="1" x14ac:dyDescent="0.25">
      <c r="A17" s="216">
        <v>-0.24</v>
      </c>
      <c r="B17" s="229">
        <v>10</v>
      </c>
      <c r="C17" s="215">
        <v>1.1000000000000001</v>
      </c>
      <c r="F17" s="460"/>
    </row>
    <row r="18" spans="1:6" s="157" customFormat="1" x14ac:dyDescent="0.25">
      <c r="A18" s="216">
        <v>-0.23</v>
      </c>
      <c r="B18" s="229">
        <v>10</v>
      </c>
      <c r="C18" s="215">
        <v>1.1000000000000001</v>
      </c>
      <c r="F18" s="460"/>
    </row>
    <row r="19" spans="1:6" s="157" customFormat="1" x14ac:dyDescent="0.25">
      <c r="A19" s="216">
        <v>-0.22</v>
      </c>
      <c r="B19" s="229">
        <v>10</v>
      </c>
      <c r="C19" s="215">
        <v>1.1000000000000001</v>
      </c>
      <c r="F19" s="460"/>
    </row>
    <row r="20" spans="1:6" s="157" customFormat="1" x14ac:dyDescent="0.25">
      <c r="A20" s="216">
        <v>-0.2</v>
      </c>
      <c r="B20" s="229">
        <v>9</v>
      </c>
      <c r="C20" s="26">
        <v>1.05</v>
      </c>
      <c r="F20" s="459" t="s">
        <v>281</v>
      </c>
    </row>
    <row r="21" spans="1:6" s="157" customFormat="1" x14ac:dyDescent="0.25">
      <c r="A21" s="216">
        <v>-0.18</v>
      </c>
      <c r="B21" s="229">
        <v>9</v>
      </c>
      <c r="C21" s="26">
        <v>1.05</v>
      </c>
      <c r="F21" s="459"/>
    </row>
    <row r="22" spans="1:6" x14ac:dyDescent="0.25">
      <c r="A22" s="65">
        <v>-0.17</v>
      </c>
      <c r="B22">
        <v>9</v>
      </c>
      <c r="C22" s="26">
        <v>1.05</v>
      </c>
      <c r="F22" s="459"/>
    </row>
    <row r="23" spans="1:6" x14ac:dyDescent="0.25">
      <c r="A23" s="65">
        <v>-0.16</v>
      </c>
      <c r="B23">
        <v>9</v>
      </c>
      <c r="C23" s="26">
        <v>1.05</v>
      </c>
      <c r="F23" s="459"/>
    </row>
    <row r="24" spans="1:6" x14ac:dyDescent="0.25">
      <c r="A24" s="65">
        <v>-0.15</v>
      </c>
      <c r="B24">
        <v>9</v>
      </c>
      <c r="C24" s="26">
        <v>1.05</v>
      </c>
      <c r="F24" s="459"/>
    </row>
    <row r="25" spans="1:6" x14ac:dyDescent="0.25">
      <c r="A25" s="65">
        <v>-0.14000000000000001</v>
      </c>
      <c r="B25">
        <v>9</v>
      </c>
      <c r="C25" s="26">
        <v>1.05</v>
      </c>
      <c r="F25" s="459"/>
    </row>
    <row r="26" spans="1:6" x14ac:dyDescent="0.25">
      <c r="A26" s="65">
        <v>-0.13</v>
      </c>
      <c r="B26">
        <v>9</v>
      </c>
      <c r="C26" s="26">
        <v>1.05</v>
      </c>
      <c r="F26" s="459"/>
    </row>
    <row r="27" spans="1:6" x14ac:dyDescent="0.25">
      <c r="A27" s="65">
        <v>-0.12</v>
      </c>
      <c r="B27">
        <v>9</v>
      </c>
      <c r="C27" s="26">
        <v>1.05</v>
      </c>
      <c r="F27" s="459"/>
    </row>
    <row r="28" spans="1:6" x14ac:dyDescent="0.25">
      <c r="A28" s="65">
        <v>-0.11</v>
      </c>
      <c r="B28">
        <v>9</v>
      </c>
      <c r="C28" s="26">
        <v>1.05</v>
      </c>
      <c r="F28" s="459"/>
    </row>
    <row r="29" spans="1:6" x14ac:dyDescent="0.25">
      <c r="A29" s="65">
        <v>-0.09</v>
      </c>
      <c r="B29">
        <v>9</v>
      </c>
      <c r="C29" s="26">
        <v>1.05</v>
      </c>
      <c r="F29" s="459"/>
    </row>
    <row r="30" spans="1:6" x14ac:dyDescent="0.25">
      <c r="A30" s="65">
        <v>-0.08</v>
      </c>
      <c r="B30">
        <v>9</v>
      </c>
      <c r="C30" s="26">
        <v>1.05</v>
      </c>
      <c r="F30" s="459"/>
    </row>
    <row r="31" spans="1:6" x14ac:dyDescent="0.25">
      <c r="A31" s="65">
        <v>-7.0000000000000007E-2</v>
      </c>
      <c r="B31">
        <v>9</v>
      </c>
      <c r="C31" s="26">
        <v>1.05</v>
      </c>
      <c r="F31" s="459"/>
    </row>
    <row r="32" spans="1:6" x14ac:dyDescent="0.25">
      <c r="A32" s="65">
        <v>-0.06</v>
      </c>
      <c r="B32">
        <v>9</v>
      </c>
      <c r="C32" s="26">
        <v>1.05</v>
      </c>
      <c r="F32" s="459"/>
    </row>
    <row r="33" spans="1:6" x14ac:dyDescent="0.25">
      <c r="A33" s="65">
        <v>-0.05</v>
      </c>
      <c r="B33">
        <v>9</v>
      </c>
      <c r="C33" s="26">
        <v>1.05</v>
      </c>
      <c r="F33" s="459"/>
    </row>
    <row r="34" spans="1:6" x14ac:dyDescent="0.25">
      <c r="A34" s="65">
        <v>-0.04</v>
      </c>
      <c r="B34">
        <v>9</v>
      </c>
      <c r="C34" s="26">
        <v>1.05</v>
      </c>
      <c r="F34" s="459"/>
    </row>
    <row r="35" spans="1:6" x14ac:dyDescent="0.25">
      <c r="A35" s="65">
        <v>-0.03</v>
      </c>
      <c r="B35">
        <v>8</v>
      </c>
      <c r="C35" s="26">
        <v>1</v>
      </c>
      <c r="F35" s="459"/>
    </row>
    <row r="36" spans="1:6" x14ac:dyDescent="0.25">
      <c r="A36" s="65">
        <v>-0.02</v>
      </c>
      <c r="B36">
        <v>8</v>
      </c>
      <c r="C36" s="26">
        <v>1</v>
      </c>
      <c r="F36" s="459"/>
    </row>
    <row r="37" spans="1:6" x14ac:dyDescent="0.25">
      <c r="A37" s="65">
        <v>-0.01</v>
      </c>
      <c r="B37">
        <v>8</v>
      </c>
      <c r="C37" s="26">
        <v>1</v>
      </c>
      <c r="F37" s="459"/>
    </row>
    <row r="38" spans="1:6" x14ac:dyDescent="0.25">
      <c r="A38" s="65">
        <v>0</v>
      </c>
      <c r="B38">
        <v>8</v>
      </c>
      <c r="C38" s="26">
        <v>1</v>
      </c>
      <c r="F38" s="459"/>
    </row>
    <row r="39" spans="1:6" x14ac:dyDescent="0.25">
      <c r="A39" s="65">
        <v>0.01</v>
      </c>
      <c r="B39">
        <v>8</v>
      </c>
      <c r="C39" s="26">
        <v>1</v>
      </c>
      <c r="F39" s="459"/>
    </row>
    <row r="40" spans="1:6" x14ac:dyDescent="0.25">
      <c r="A40" s="65">
        <v>0.02</v>
      </c>
      <c r="B40">
        <v>8</v>
      </c>
      <c r="C40" s="26">
        <v>1</v>
      </c>
      <c r="F40" s="459"/>
    </row>
    <row r="41" spans="1:6" x14ac:dyDescent="0.25">
      <c r="A41" s="65">
        <v>0.03</v>
      </c>
      <c r="B41">
        <v>8</v>
      </c>
      <c r="C41" s="26">
        <v>1</v>
      </c>
      <c r="F41" s="459"/>
    </row>
    <row r="42" spans="1:6" x14ac:dyDescent="0.25">
      <c r="A42" s="65">
        <v>0.04</v>
      </c>
      <c r="B42">
        <v>5</v>
      </c>
      <c r="C42" s="26">
        <v>0.9</v>
      </c>
      <c r="F42" s="459"/>
    </row>
    <row r="43" spans="1:6" x14ac:dyDescent="0.25">
      <c r="A43" s="65">
        <v>0.05</v>
      </c>
      <c r="B43">
        <v>5</v>
      </c>
      <c r="C43" s="26">
        <v>0.9</v>
      </c>
      <c r="F43" s="459"/>
    </row>
    <row r="44" spans="1:6" x14ac:dyDescent="0.25">
      <c r="A44" s="65">
        <v>0.06</v>
      </c>
      <c r="B44">
        <v>5</v>
      </c>
      <c r="C44" s="26">
        <v>0.9</v>
      </c>
      <c r="F44" s="459"/>
    </row>
    <row r="45" spans="1:6" x14ac:dyDescent="0.25">
      <c r="A45" s="65">
        <v>7.0000000000000007E-2</v>
      </c>
      <c r="B45">
        <v>5</v>
      </c>
      <c r="C45" s="26">
        <v>0.9</v>
      </c>
      <c r="F45" s="459"/>
    </row>
    <row r="46" spans="1:6" x14ac:dyDescent="0.25">
      <c r="A46" s="65">
        <v>0.08</v>
      </c>
      <c r="B46">
        <v>5</v>
      </c>
      <c r="C46" s="26">
        <v>0.9</v>
      </c>
      <c r="F46" s="459"/>
    </row>
    <row r="47" spans="1:6" x14ac:dyDescent="0.25">
      <c r="A47" s="65">
        <v>0.09</v>
      </c>
      <c r="B47">
        <v>5</v>
      </c>
      <c r="C47" s="26">
        <v>0.9</v>
      </c>
      <c r="F47" s="459"/>
    </row>
    <row r="48" spans="1:6" x14ac:dyDescent="0.25">
      <c r="A48" s="65">
        <v>0.1</v>
      </c>
      <c r="B48">
        <v>5</v>
      </c>
      <c r="C48" s="26">
        <v>0.8</v>
      </c>
      <c r="F48" s="459"/>
    </row>
    <row r="49" spans="1:6" ht="15" customHeight="1" x14ac:dyDescent="0.25">
      <c r="A49" s="65">
        <v>0.11</v>
      </c>
      <c r="B49">
        <v>2</v>
      </c>
      <c r="C49" s="26">
        <v>0.6</v>
      </c>
      <c r="F49" s="458" t="s">
        <v>282</v>
      </c>
    </row>
    <row r="50" spans="1:6" x14ac:dyDescent="0.25">
      <c r="A50" s="65">
        <v>0.12</v>
      </c>
      <c r="B50">
        <v>2</v>
      </c>
      <c r="C50" s="26">
        <v>0.6</v>
      </c>
      <c r="F50" s="458"/>
    </row>
    <row r="51" spans="1:6" x14ac:dyDescent="0.25">
      <c r="A51" s="65">
        <v>0.13</v>
      </c>
      <c r="B51">
        <v>2</v>
      </c>
      <c r="C51" s="26">
        <v>0.6</v>
      </c>
      <c r="F51" s="458"/>
    </row>
    <row r="52" spans="1:6" x14ac:dyDescent="0.25">
      <c r="A52" s="65">
        <v>0.14000000000000001</v>
      </c>
      <c r="B52">
        <v>2</v>
      </c>
      <c r="C52" s="26">
        <v>0.6</v>
      </c>
      <c r="F52" s="458"/>
    </row>
    <row r="53" spans="1:6" x14ac:dyDescent="0.25">
      <c r="A53" s="65">
        <v>0.15</v>
      </c>
      <c r="B53">
        <v>2</v>
      </c>
      <c r="C53" s="26">
        <v>0.6</v>
      </c>
      <c r="F53" s="458"/>
    </row>
    <row r="54" spans="1:6" x14ac:dyDescent="0.25">
      <c r="A54" s="65">
        <v>0.16</v>
      </c>
      <c r="B54">
        <v>2</v>
      </c>
      <c r="C54" s="26">
        <v>0.6</v>
      </c>
      <c r="F54" s="458"/>
    </row>
    <row r="55" spans="1:6" x14ac:dyDescent="0.25">
      <c r="A55" s="65">
        <v>0.17</v>
      </c>
      <c r="B55">
        <v>2</v>
      </c>
      <c r="C55" s="26">
        <v>0.6</v>
      </c>
      <c r="F55" s="458"/>
    </row>
    <row r="56" spans="1:6" x14ac:dyDescent="0.25">
      <c r="A56" s="65">
        <v>0.18</v>
      </c>
      <c r="B56">
        <v>2</v>
      </c>
      <c r="C56" s="26">
        <v>0.6</v>
      </c>
      <c r="F56" s="458"/>
    </row>
    <row r="57" spans="1:6" x14ac:dyDescent="0.25">
      <c r="A57" s="65">
        <v>0.19</v>
      </c>
      <c r="B57">
        <v>2</v>
      </c>
      <c r="C57" s="26">
        <v>0.6</v>
      </c>
      <c r="F57" s="458"/>
    </row>
    <row r="58" spans="1:6" x14ac:dyDescent="0.25">
      <c r="A58" s="65">
        <v>0.2</v>
      </c>
      <c r="B58">
        <v>2</v>
      </c>
      <c r="C58" s="26">
        <v>0.6</v>
      </c>
      <c r="F58" s="458"/>
    </row>
    <row r="59" spans="1:6" x14ac:dyDescent="0.25">
      <c r="A59" s="65">
        <v>0.21</v>
      </c>
      <c r="B59">
        <v>0</v>
      </c>
      <c r="C59" s="26">
        <v>0.5</v>
      </c>
      <c r="F59" s="458"/>
    </row>
    <row r="60" spans="1:6" x14ac:dyDescent="0.25">
      <c r="A60" s="65">
        <v>0.22</v>
      </c>
      <c r="B60">
        <v>0</v>
      </c>
      <c r="C60" s="26">
        <v>0.5</v>
      </c>
      <c r="F60" s="458"/>
    </row>
    <row r="61" spans="1:6" x14ac:dyDescent="0.25">
      <c r="A61" s="65">
        <v>0.23</v>
      </c>
      <c r="B61">
        <v>0</v>
      </c>
      <c r="C61" s="26">
        <v>0.5</v>
      </c>
      <c r="F61" s="458"/>
    </row>
    <row r="62" spans="1:6" x14ac:dyDescent="0.25">
      <c r="A62" s="65">
        <v>0.24</v>
      </c>
      <c r="B62">
        <v>0</v>
      </c>
      <c r="C62" s="26">
        <v>0.5</v>
      </c>
      <c r="F62" s="458"/>
    </row>
    <row r="63" spans="1:6" x14ac:dyDescent="0.25">
      <c r="A63" s="65">
        <v>0.25</v>
      </c>
      <c r="B63">
        <v>0</v>
      </c>
      <c r="C63" s="26">
        <v>0.5</v>
      </c>
      <c r="F63" s="458"/>
    </row>
    <row r="64" spans="1:6" x14ac:dyDescent="0.25">
      <c r="A64" s="65">
        <v>0.26</v>
      </c>
      <c r="B64">
        <v>0</v>
      </c>
      <c r="C64" s="26">
        <v>0.5</v>
      </c>
      <c r="F64" s="458"/>
    </row>
    <row r="65" spans="1:6" x14ac:dyDescent="0.25">
      <c r="A65" s="65">
        <v>0.27</v>
      </c>
      <c r="B65">
        <v>0</v>
      </c>
      <c r="C65" s="26">
        <v>0.5</v>
      </c>
      <c r="F65" s="458"/>
    </row>
    <row r="66" spans="1:6" x14ac:dyDescent="0.25">
      <c r="A66" s="65">
        <v>0.28000000000000003</v>
      </c>
      <c r="B66">
        <v>0</v>
      </c>
      <c r="C66" s="26">
        <v>0.5</v>
      </c>
      <c r="F66" s="458"/>
    </row>
    <row r="67" spans="1:6" x14ac:dyDescent="0.25">
      <c r="A67" s="65">
        <v>0.28999999999999998</v>
      </c>
      <c r="B67">
        <v>0</v>
      </c>
      <c r="C67" s="26">
        <v>0.5</v>
      </c>
      <c r="F67" s="458"/>
    </row>
    <row r="68" spans="1:6" x14ac:dyDescent="0.25">
      <c r="A68" s="65">
        <v>0.3</v>
      </c>
      <c r="B68">
        <v>0</v>
      </c>
      <c r="C68" s="26">
        <v>0.5</v>
      </c>
      <c r="F68" s="458"/>
    </row>
  </sheetData>
  <sheetProtection sheet="1" objects="1" scenarios="1"/>
  <mergeCells count="3">
    <mergeCell ref="F20:F48"/>
    <mergeCell ref="F49:F68"/>
    <mergeCell ref="F2:F19"/>
  </mergeCells>
  <pageMargins left="0.70866141732283472" right="0.70866141732283472" top="0.74803149606299213" bottom="0.74803149606299213" header="0.31496062992125984" footer="0.31496062992125984"/>
  <pageSetup paperSize="9" orientation="portrait" r:id="rId1"/>
  <headerFooter>
    <oddHeader>&amp;L&amp;"-,Bold"&amp;14MHA Medium Schemes Framework Performance Toolkit
&amp;A&amp;R© &amp;G</oddHeader>
    <oddFooter>&amp;L&amp;F&amp;RPrinted : &amp;D</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2"/>
  <sheetViews>
    <sheetView workbookViewId="0">
      <selection activeCell="L17" sqref="L17"/>
    </sheetView>
  </sheetViews>
  <sheetFormatPr defaultRowHeight="15" x14ac:dyDescent="0.25"/>
  <cols>
    <col min="1" max="1" width="11.85546875" style="243" bestFit="1" customWidth="1"/>
    <col min="2" max="2" width="10.5703125" style="194" bestFit="1" customWidth="1"/>
    <col min="3" max="3" width="14.7109375" style="194" bestFit="1" customWidth="1"/>
    <col min="4" max="16384" width="9.140625" style="194"/>
  </cols>
  <sheetData>
    <row r="1" spans="1:3" s="241" customFormat="1" x14ac:dyDescent="0.25">
      <c r="A1" s="242" t="s">
        <v>329</v>
      </c>
      <c r="B1" s="241" t="s">
        <v>70</v>
      </c>
      <c r="C1" s="241" t="s">
        <v>74</v>
      </c>
    </row>
    <row r="2" spans="1:3" x14ac:dyDescent="0.25">
      <c r="A2" s="243">
        <v>0</v>
      </c>
      <c r="B2" s="194">
        <v>5</v>
      </c>
      <c r="C2" s="194">
        <v>0.8</v>
      </c>
    </row>
    <row r="3" spans="1:3" x14ac:dyDescent="0.25">
      <c r="A3" s="243">
        <v>0.01</v>
      </c>
      <c r="B3" s="194">
        <v>5</v>
      </c>
      <c r="C3" s="194">
        <v>0.8</v>
      </c>
    </row>
    <row r="4" spans="1:3" x14ac:dyDescent="0.25">
      <c r="A4" s="243">
        <v>0.02</v>
      </c>
      <c r="B4" s="194">
        <v>8</v>
      </c>
      <c r="C4" s="194">
        <v>1</v>
      </c>
    </row>
    <row r="5" spans="1:3" x14ac:dyDescent="0.25">
      <c r="A5" s="243">
        <v>0.03</v>
      </c>
      <c r="B5" s="194">
        <v>8</v>
      </c>
      <c r="C5" s="194">
        <v>1</v>
      </c>
    </row>
    <row r="6" spans="1:3" x14ac:dyDescent="0.25">
      <c r="A6" s="243">
        <v>0.04</v>
      </c>
      <c r="B6" s="194">
        <v>8</v>
      </c>
      <c r="C6" s="194">
        <v>1</v>
      </c>
    </row>
    <row r="7" spans="1:3" x14ac:dyDescent="0.25">
      <c r="A7" s="243">
        <v>0.05</v>
      </c>
      <c r="B7" s="194">
        <v>8</v>
      </c>
      <c r="C7" s="194">
        <v>1</v>
      </c>
    </row>
    <row r="8" spans="1:3" x14ac:dyDescent="0.25">
      <c r="A8" s="243">
        <v>0.06</v>
      </c>
      <c r="B8" s="194">
        <v>8</v>
      </c>
      <c r="C8" s="194">
        <v>1</v>
      </c>
    </row>
    <row r="9" spans="1:3" x14ac:dyDescent="0.25">
      <c r="A9" s="243">
        <v>7.0000000000000007E-2</v>
      </c>
      <c r="B9" s="194">
        <v>8</v>
      </c>
      <c r="C9" s="194">
        <v>1</v>
      </c>
    </row>
    <row r="10" spans="1:3" x14ac:dyDescent="0.25">
      <c r="A10" s="243">
        <v>0.08</v>
      </c>
      <c r="B10" s="194">
        <v>8</v>
      </c>
      <c r="C10" s="194">
        <v>1</v>
      </c>
    </row>
    <row r="11" spans="1:3" x14ac:dyDescent="0.25">
      <c r="A11" s="243">
        <v>0.09</v>
      </c>
      <c r="B11" s="194">
        <v>8</v>
      </c>
      <c r="C11" s="194">
        <v>1</v>
      </c>
    </row>
    <row r="12" spans="1:3" x14ac:dyDescent="0.25">
      <c r="A12" s="243">
        <v>0.1</v>
      </c>
      <c r="B12" s="194">
        <v>8</v>
      </c>
      <c r="C12" s="194">
        <v>1</v>
      </c>
    </row>
    <row r="13" spans="1:3" x14ac:dyDescent="0.25">
      <c r="A13" s="243">
        <v>0.11</v>
      </c>
      <c r="B13" s="194">
        <v>9</v>
      </c>
      <c r="C13" s="194">
        <v>1.05</v>
      </c>
    </row>
    <row r="14" spans="1:3" x14ac:dyDescent="0.25">
      <c r="A14" s="243">
        <v>0.12</v>
      </c>
      <c r="B14" s="194">
        <v>9</v>
      </c>
      <c r="C14" s="194">
        <v>1.05</v>
      </c>
    </row>
    <row r="15" spans="1:3" x14ac:dyDescent="0.25">
      <c r="A15" s="243">
        <v>0.13</v>
      </c>
      <c r="B15" s="194">
        <v>9</v>
      </c>
      <c r="C15" s="194">
        <v>1.05</v>
      </c>
    </row>
    <row r="16" spans="1:3" x14ac:dyDescent="0.25">
      <c r="A16" s="243">
        <v>0.14000000000000001</v>
      </c>
      <c r="B16" s="194">
        <v>9</v>
      </c>
      <c r="C16" s="194">
        <v>1.05</v>
      </c>
    </row>
    <row r="17" spans="1:3" x14ac:dyDescent="0.25">
      <c r="A17" s="243">
        <v>0.15</v>
      </c>
      <c r="B17" s="194">
        <v>9</v>
      </c>
      <c r="C17" s="194">
        <v>1.05</v>
      </c>
    </row>
    <row r="18" spans="1:3" x14ac:dyDescent="0.25">
      <c r="A18" s="243">
        <v>0.16</v>
      </c>
      <c r="B18" s="194">
        <v>9</v>
      </c>
      <c r="C18" s="194">
        <v>1.05</v>
      </c>
    </row>
    <row r="19" spans="1:3" x14ac:dyDescent="0.25">
      <c r="A19" s="243">
        <v>0.17</v>
      </c>
      <c r="B19" s="194">
        <v>9</v>
      </c>
      <c r="C19" s="194">
        <v>1.05</v>
      </c>
    </row>
    <row r="20" spans="1:3" x14ac:dyDescent="0.25">
      <c r="A20" s="243">
        <v>0.18</v>
      </c>
      <c r="B20" s="194">
        <v>9</v>
      </c>
      <c r="C20" s="194">
        <v>1.05</v>
      </c>
    </row>
    <row r="21" spans="1:3" x14ac:dyDescent="0.25">
      <c r="A21" s="243">
        <v>0.19</v>
      </c>
      <c r="B21" s="194">
        <v>9</v>
      </c>
      <c r="C21" s="194">
        <v>1.05</v>
      </c>
    </row>
    <row r="22" spans="1:3" x14ac:dyDescent="0.25">
      <c r="A22" s="243">
        <v>0.2</v>
      </c>
      <c r="B22" s="194">
        <v>9</v>
      </c>
      <c r="C22" s="194">
        <v>1.05</v>
      </c>
    </row>
    <row r="23" spans="1:3" x14ac:dyDescent="0.25">
      <c r="A23" s="243">
        <v>0.21</v>
      </c>
      <c r="B23" s="194">
        <v>9</v>
      </c>
      <c r="C23" s="194">
        <v>1.05</v>
      </c>
    </row>
    <row r="24" spans="1:3" x14ac:dyDescent="0.25">
      <c r="A24" s="243">
        <v>0.22</v>
      </c>
      <c r="B24" s="194">
        <v>9</v>
      </c>
      <c r="C24" s="194">
        <v>1.05</v>
      </c>
    </row>
    <row r="25" spans="1:3" x14ac:dyDescent="0.25">
      <c r="A25" s="243">
        <v>0.23</v>
      </c>
      <c r="B25" s="194">
        <v>9</v>
      </c>
      <c r="C25" s="194">
        <v>1.05</v>
      </c>
    </row>
    <row r="26" spans="1:3" x14ac:dyDescent="0.25">
      <c r="A26" s="243">
        <v>0.24</v>
      </c>
      <c r="B26" s="194">
        <v>9</v>
      </c>
      <c r="C26" s="194">
        <v>1.05</v>
      </c>
    </row>
    <row r="27" spans="1:3" x14ac:dyDescent="0.25">
      <c r="A27" s="243">
        <v>0.25</v>
      </c>
      <c r="B27" s="194">
        <v>9</v>
      </c>
      <c r="C27" s="194">
        <v>1.05</v>
      </c>
    </row>
    <row r="28" spans="1:3" x14ac:dyDescent="0.25">
      <c r="A28" s="243">
        <v>0.26</v>
      </c>
      <c r="B28" s="194">
        <v>10</v>
      </c>
      <c r="C28" s="194">
        <v>1.1000000000000001</v>
      </c>
    </row>
    <row r="29" spans="1:3" x14ac:dyDescent="0.25">
      <c r="A29" s="243">
        <v>0.27</v>
      </c>
      <c r="B29" s="194">
        <v>10</v>
      </c>
      <c r="C29" s="194">
        <v>1.1000000000000001</v>
      </c>
    </row>
    <row r="30" spans="1:3" x14ac:dyDescent="0.25">
      <c r="A30" s="243">
        <v>0.28000000000000003</v>
      </c>
      <c r="B30" s="194">
        <v>10</v>
      </c>
      <c r="C30" s="194">
        <v>1.1000000000000001</v>
      </c>
    </row>
    <row r="31" spans="1:3" x14ac:dyDescent="0.25">
      <c r="A31" s="243">
        <v>0.28999999999999998</v>
      </c>
      <c r="B31" s="194">
        <v>10</v>
      </c>
      <c r="C31" s="194">
        <v>1.1000000000000001</v>
      </c>
    </row>
    <row r="32" spans="1:3" x14ac:dyDescent="0.25">
      <c r="A32" s="243">
        <v>0.3</v>
      </c>
      <c r="B32" s="194">
        <v>10</v>
      </c>
      <c r="C32" s="194">
        <v>1.1000000000000001</v>
      </c>
    </row>
    <row r="33" spans="1:3" x14ac:dyDescent="0.25">
      <c r="A33" s="243">
        <v>0.31</v>
      </c>
      <c r="B33" s="194">
        <v>10</v>
      </c>
      <c r="C33" s="194">
        <v>1.1000000000000001</v>
      </c>
    </row>
    <row r="34" spans="1:3" x14ac:dyDescent="0.25">
      <c r="A34" s="243">
        <v>0.32</v>
      </c>
      <c r="B34" s="194">
        <v>10</v>
      </c>
      <c r="C34" s="194">
        <v>1.1000000000000001</v>
      </c>
    </row>
    <row r="35" spans="1:3" x14ac:dyDescent="0.25">
      <c r="A35" s="243">
        <v>0.33</v>
      </c>
      <c r="B35" s="194">
        <v>10</v>
      </c>
      <c r="C35" s="194">
        <v>1.1000000000000001</v>
      </c>
    </row>
    <row r="36" spans="1:3" x14ac:dyDescent="0.25">
      <c r="A36" s="243">
        <v>0.34</v>
      </c>
      <c r="B36" s="194">
        <v>10</v>
      </c>
      <c r="C36" s="194">
        <v>1.1000000000000001</v>
      </c>
    </row>
    <row r="37" spans="1:3" x14ac:dyDescent="0.25">
      <c r="A37" s="243">
        <v>0.35</v>
      </c>
      <c r="B37" s="194">
        <v>10</v>
      </c>
      <c r="C37" s="194">
        <v>1.1000000000000001</v>
      </c>
    </row>
    <row r="38" spans="1:3" x14ac:dyDescent="0.25">
      <c r="A38" s="243">
        <v>0.36</v>
      </c>
      <c r="B38" s="194">
        <v>10</v>
      </c>
      <c r="C38" s="194">
        <v>1.1000000000000001</v>
      </c>
    </row>
    <row r="39" spans="1:3" x14ac:dyDescent="0.25">
      <c r="A39" s="243">
        <v>0.37</v>
      </c>
      <c r="B39" s="194">
        <v>10</v>
      </c>
      <c r="C39" s="194">
        <v>1.1000000000000001</v>
      </c>
    </row>
    <row r="40" spans="1:3" x14ac:dyDescent="0.25">
      <c r="A40" s="243">
        <v>0.38</v>
      </c>
      <c r="B40" s="194">
        <v>10</v>
      </c>
      <c r="C40" s="194">
        <v>1.1000000000000001</v>
      </c>
    </row>
    <row r="41" spans="1:3" x14ac:dyDescent="0.25">
      <c r="A41" s="243">
        <v>0.39</v>
      </c>
      <c r="B41" s="194">
        <v>10</v>
      </c>
      <c r="C41" s="194">
        <v>1.1000000000000001</v>
      </c>
    </row>
    <row r="42" spans="1:3" x14ac:dyDescent="0.25">
      <c r="A42" s="243">
        <v>0.4</v>
      </c>
      <c r="B42" s="194">
        <v>10</v>
      </c>
      <c r="C42" s="194">
        <v>1.1000000000000001</v>
      </c>
    </row>
    <row r="43" spans="1:3" x14ac:dyDescent="0.25">
      <c r="A43" s="243">
        <v>0.41</v>
      </c>
      <c r="B43" s="194">
        <v>10</v>
      </c>
      <c r="C43" s="194">
        <v>1.1000000000000001</v>
      </c>
    </row>
    <row r="44" spans="1:3" x14ac:dyDescent="0.25">
      <c r="A44" s="243">
        <v>0.42</v>
      </c>
      <c r="B44" s="194">
        <v>10</v>
      </c>
      <c r="C44" s="194">
        <v>1.1000000000000001</v>
      </c>
    </row>
    <row r="45" spans="1:3" x14ac:dyDescent="0.25">
      <c r="A45" s="243">
        <v>0.43</v>
      </c>
      <c r="B45" s="194">
        <v>10</v>
      </c>
      <c r="C45" s="194">
        <v>1.1000000000000001</v>
      </c>
    </row>
    <row r="46" spans="1:3" x14ac:dyDescent="0.25">
      <c r="A46" s="243">
        <v>0.44</v>
      </c>
      <c r="B46" s="194">
        <v>10</v>
      </c>
      <c r="C46" s="194">
        <v>1.1000000000000001</v>
      </c>
    </row>
    <row r="47" spans="1:3" x14ac:dyDescent="0.25">
      <c r="A47" s="243">
        <v>0.45</v>
      </c>
      <c r="B47" s="194">
        <v>10</v>
      </c>
      <c r="C47" s="194">
        <v>1.1000000000000001</v>
      </c>
    </row>
    <row r="48" spans="1:3" x14ac:dyDescent="0.25">
      <c r="A48" s="243">
        <v>0.46</v>
      </c>
      <c r="B48" s="194">
        <v>10</v>
      </c>
      <c r="C48" s="194">
        <v>1.1000000000000001</v>
      </c>
    </row>
    <row r="49" spans="1:3" x14ac:dyDescent="0.25">
      <c r="A49" s="243">
        <v>0.47</v>
      </c>
      <c r="B49" s="194">
        <v>10</v>
      </c>
      <c r="C49" s="194">
        <v>1.1000000000000001</v>
      </c>
    </row>
    <row r="50" spans="1:3" x14ac:dyDescent="0.25">
      <c r="A50" s="243">
        <v>0.48</v>
      </c>
      <c r="B50" s="194">
        <v>10</v>
      </c>
      <c r="C50" s="194">
        <v>1.1000000000000001</v>
      </c>
    </row>
    <row r="51" spans="1:3" x14ac:dyDescent="0.25">
      <c r="A51" s="243">
        <v>0.49</v>
      </c>
      <c r="B51" s="194">
        <v>10</v>
      </c>
      <c r="C51" s="194">
        <v>1.1000000000000001</v>
      </c>
    </row>
    <row r="52" spans="1:3" x14ac:dyDescent="0.25">
      <c r="A52" s="243">
        <v>0.5</v>
      </c>
      <c r="B52" s="194">
        <v>10</v>
      </c>
      <c r="C52" s="194">
        <v>1.1000000000000001</v>
      </c>
    </row>
  </sheetData>
  <sheetProtection sheet="1" objects="1" scenarios="1"/>
  <pageMargins left="0.70866141732283472" right="0.70866141732283472" top="0.74803149606299213" bottom="0.74803149606299213" header="0.31496062992125984" footer="0.31496062992125984"/>
  <pageSetup paperSize="9" scale="95" orientation="portrait" r:id="rId1"/>
  <headerFooter>
    <oddHeader>&amp;L&amp;"-,Bold"&amp;14MHA Medium Schemes Framework Performance Toolkit
&amp;A&amp;R© &amp;G</oddHeader>
    <oddFooter>&amp;L&amp;"-,Bold"&amp;F&amp;RPrinted : &amp;D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53"/>
  <sheetViews>
    <sheetView zoomScale="70" zoomScaleNormal="70" workbookViewId="0">
      <selection activeCell="E10" sqref="E10"/>
    </sheetView>
  </sheetViews>
  <sheetFormatPr defaultRowHeight="15" x14ac:dyDescent="0.25"/>
  <cols>
    <col min="1" max="1" width="18.42578125" style="139" customWidth="1"/>
    <col min="2" max="2" width="42.7109375" style="224" customWidth="1"/>
    <col min="3" max="3" width="21" style="83" customWidth="1"/>
    <col min="4" max="4" width="18.85546875" style="257" customWidth="1"/>
    <col min="5" max="5" width="22.85546875" style="257" customWidth="1"/>
    <col min="6" max="6" width="7.7109375" style="257" customWidth="1"/>
    <col min="7" max="11" width="14.5703125" style="304" customWidth="1"/>
    <col min="12" max="28" width="9.140625" style="294"/>
    <col min="29" max="29" width="9.140625" style="295"/>
    <col min="30" max="16384" width="9.140625" style="53"/>
  </cols>
  <sheetData>
    <row r="1" spans="1:29" x14ac:dyDescent="0.25">
      <c r="A1" s="277" t="s">
        <v>65</v>
      </c>
      <c r="B1" s="223">
        <f>'Scheme Details'!C10</f>
        <v>0</v>
      </c>
      <c r="C1" s="35"/>
      <c r="D1" s="258"/>
      <c r="E1" s="258"/>
      <c r="F1" s="258"/>
      <c r="G1" s="293"/>
      <c r="H1" s="293"/>
      <c r="I1" s="293"/>
      <c r="J1" s="293"/>
      <c r="K1" s="293"/>
    </row>
    <row r="2" spans="1:29" x14ac:dyDescent="0.25">
      <c r="A2" s="277" t="s">
        <v>66</v>
      </c>
      <c r="B2" s="223">
        <f>'Scheme Details'!C11</f>
        <v>0</v>
      </c>
      <c r="C2" s="35"/>
      <c r="D2" s="258"/>
      <c r="E2" s="258"/>
      <c r="F2" s="258"/>
      <c r="G2" s="293"/>
      <c r="H2" s="293"/>
      <c r="I2" s="293"/>
      <c r="J2" s="293"/>
      <c r="K2" s="293"/>
    </row>
    <row r="3" spans="1:29" s="31" customFormat="1" ht="51.75" customHeight="1" x14ac:dyDescent="0.25">
      <c r="A3" s="233" t="s">
        <v>460</v>
      </c>
      <c r="B3" s="406" t="s">
        <v>458</v>
      </c>
      <c r="C3" s="407">
        <f>'Scheme Details'!$C$21</f>
        <v>0</v>
      </c>
      <c r="D3" s="409" t="s">
        <v>459</v>
      </c>
      <c r="E3" s="408">
        <f>'Scheme Details'!$C$22</f>
        <v>0</v>
      </c>
      <c r="F3" s="402"/>
      <c r="G3" s="403"/>
      <c r="H3" s="403"/>
      <c r="I3" s="404"/>
      <c r="J3" s="404"/>
      <c r="K3" s="404"/>
      <c r="L3" s="404"/>
      <c r="M3" s="404"/>
      <c r="N3" s="404"/>
      <c r="O3" s="404"/>
      <c r="P3" s="404"/>
      <c r="Q3" s="404"/>
      <c r="R3" s="404"/>
      <c r="S3" s="404"/>
      <c r="T3" s="404"/>
      <c r="U3" s="404"/>
      <c r="V3" s="404"/>
      <c r="W3" s="404"/>
      <c r="X3" s="404"/>
      <c r="Y3" s="404"/>
      <c r="Z3" s="405"/>
    </row>
    <row r="4" spans="1:29" x14ac:dyDescent="0.25">
      <c r="A4" s="278" t="s">
        <v>67</v>
      </c>
      <c r="B4" s="223">
        <f>'Scheme Details'!C9</f>
        <v>0</v>
      </c>
      <c r="C4" s="35"/>
      <c r="D4" s="258"/>
      <c r="E4" s="258"/>
      <c r="F4" s="258"/>
      <c r="G4" s="293"/>
      <c r="H4" s="293"/>
      <c r="I4" s="293"/>
      <c r="J4" s="293"/>
      <c r="K4" s="293"/>
    </row>
    <row r="5" spans="1:29" ht="30" x14ac:dyDescent="0.25">
      <c r="A5" s="279" t="s">
        <v>68</v>
      </c>
      <c r="B5" s="223">
        <f>'Scheme Details'!C5</f>
        <v>0</v>
      </c>
      <c r="C5" s="35"/>
      <c r="D5" s="258"/>
      <c r="E5" s="258"/>
      <c r="F5" s="258"/>
      <c r="G5" s="293"/>
      <c r="H5" s="293"/>
      <c r="I5" s="293"/>
      <c r="J5" s="293"/>
      <c r="K5" s="293"/>
    </row>
    <row r="6" spans="1:29" x14ac:dyDescent="0.25">
      <c r="A6" s="265"/>
      <c r="B6" s="268"/>
      <c r="C6" s="167"/>
      <c r="D6" s="258"/>
      <c r="E6" s="258"/>
      <c r="F6" s="258"/>
      <c r="G6" s="293"/>
      <c r="H6" s="293"/>
      <c r="I6" s="293"/>
      <c r="J6" s="293"/>
      <c r="K6" s="293"/>
    </row>
    <row r="7" spans="1:29" s="275" customFormat="1" ht="23.25" x14ac:dyDescent="0.25">
      <c r="A7" s="266"/>
      <c r="B7" s="270" t="s">
        <v>212</v>
      </c>
      <c r="C7" s="108"/>
      <c r="D7" s="259"/>
      <c r="E7" s="259" t="s">
        <v>214</v>
      </c>
      <c r="F7" s="259"/>
      <c r="G7" s="296" t="s">
        <v>358</v>
      </c>
      <c r="H7" s="296"/>
      <c r="I7" s="296"/>
      <c r="J7" s="296"/>
      <c r="K7" s="296"/>
      <c r="L7" s="296"/>
      <c r="M7" s="296"/>
      <c r="N7" s="296"/>
      <c r="O7" s="296"/>
      <c r="P7" s="296"/>
      <c r="Q7" s="296"/>
      <c r="R7" s="296"/>
      <c r="S7" s="296"/>
      <c r="T7" s="296"/>
      <c r="U7" s="296"/>
      <c r="V7" s="296"/>
      <c r="W7" s="296"/>
      <c r="X7" s="296"/>
      <c r="Y7" s="296"/>
      <c r="Z7" s="296"/>
      <c r="AA7" s="296"/>
      <c r="AB7" s="296"/>
      <c r="AC7" s="297"/>
    </row>
    <row r="8" spans="1:29" s="284" customFormat="1" x14ac:dyDescent="0.25">
      <c r="A8" s="280"/>
      <c r="B8" s="281"/>
      <c r="C8" s="282"/>
      <c r="D8" s="283"/>
      <c r="E8" s="283">
        <f>E3</f>
        <v>0</v>
      </c>
      <c r="F8" s="283"/>
      <c r="G8" s="298">
        <f>E8</f>
        <v>0</v>
      </c>
      <c r="H8" s="298"/>
      <c r="I8" s="298"/>
      <c r="J8" s="298"/>
      <c r="K8" s="298"/>
      <c r="L8" s="299"/>
      <c r="M8" s="299"/>
      <c r="N8" s="299"/>
      <c r="O8" s="299"/>
      <c r="P8" s="299"/>
      <c r="Q8" s="299"/>
      <c r="R8" s="299"/>
      <c r="S8" s="299"/>
      <c r="T8" s="299"/>
      <c r="U8" s="299"/>
      <c r="V8" s="299"/>
      <c r="W8" s="299"/>
      <c r="X8" s="299"/>
      <c r="Y8" s="299"/>
      <c r="Z8" s="299"/>
      <c r="AA8" s="299"/>
      <c r="AB8" s="299"/>
      <c r="AC8" s="300"/>
    </row>
    <row r="9" spans="1:29" s="32" customFormat="1" ht="15.75" x14ac:dyDescent="0.25">
      <c r="A9" s="271">
        <v>1</v>
      </c>
      <c r="B9" s="272" t="s">
        <v>53</v>
      </c>
      <c r="C9" s="272"/>
      <c r="D9" s="273"/>
      <c r="E9" s="273"/>
      <c r="F9" s="273"/>
      <c r="G9" s="301"/>
      <c r="H9" s="301"/>
      <c r="I9" s="301"/>
      <c r="J9" s="301"/>
      <c r="K9" s="301"/>
      <c r="L9" s="302"/>
      <c r="M9" s="302"/>
      <c r="N9" s="302"/>
      <c r="O9" s="302"/>
      <c r="P9" s="302"/>
      <c r="Q9" s="302"/>
      <c r="R9" s="302"/>
      <c r="S9" s="302"/>
      <c r="T9" s="302"/>
      <c r="U9" s="302"/>
      <c r="V9" s="302"/>
      <c r="W9" s="302"/>
      <c r="X9" s="302"/>
      <c r="Y9" s="302"/>
      <c r="Z9" s="302"/>
      <c r="AA9" s="302"/>
      <c r="AB9" s="302"/>
      <c r="AC9" s="303"/>
    </row>
    <row r="10" spans="1:29" ht="30" x14ac:dyDescent="0.25">
      <c r="A10" s="178">
        <f>'MHA MSF2 KPI''s'!E2</f>
        <v>1.1000000000000001</v>
      </c>
      <c r="B10" s="225" t="str">
        <f>'1_Product'!B6</f>
        <v>Percentage satisfaction against key aspects of product (in scheme &amp; end of scheme)</v>
      </c>
      <c r="C10" s="29" t="str">
        <f>'1_Product'!F6</f>
        <v>Core</v>
      </c>
      <c r="E10" s="257">
        <f>'1_Product'!D6</f>
        <v>0</v>
      </c>
      <c r="G10" s="304">
        <f>E10</f>
        <v>0</v>
      </c>
      <c r="L10" s="305"/>
      <c r="M10" s="305"/>
      <c r="N10" s="305"/>
      <c r="O10" s="305"/>
      <c r="P10" s="305"/>
      <c r="Q10" s="305"/>
      <c r="R10" s="305"/>
      <c r="S10" s="305"/>
      <c r="T10" s="305"/>
      <c r="U10" s="305"/>
      <c r="V10" s="305"/>
      <c r="W10" s="305"/>
      <c r="X10" s="305"/>
      <c r="Y10" s="305"/>
      <c r="Z10" s="305"/>
      <c r="AA10" s="305"/>
      <c r="AB10" s="305"/>
    </row>
    <row r="11" spans="1:29" s="32" customFormat="1" ht="15.75" x14ac:dyDescent="0.25">
      <c r="A11" s="271">
        <v>2</v>
      </c>
      <c r="B11" s="272" t="s">
        <v>15</v>
      </c>
      <c r="C11" s="272"/>
      <c r="D11" s="273"/>
      <c r="E11" s="273"/>
      <c r="F11" s="273"/>
      <c r="G11" s="301"/>
      <c r="H11" s="301"/>
      <c r="I11" s="301"/>
      <c r="J11" s="301"/>
      <c r="K11" s="301"/>
      <c r="L11" s="302"/>
      <c r="M11" s="302"/>
      <c r="N11" s="302"/>
      <c r="O11" s="302"/>
      <c r="P11" s="302"/>
      <c r="Q11" s="302"/>
      <c r="R11" s="302"/>
      <c r="S11" s="302"/>
      <c r="T11" s="302"/>
      <c r="U11" s="302"/>
      <c r="V11" s="302"/>
      <c r="W11" s="302"/>
      <c r="X11" s="302"/>
      <c r="Y11" s="302"/>
      <c r="Z11" s="302"/>
      <c r="AA11" s="302"/>
      <c r="AB11" s="302"/>
      <c r="AC11" s="303"/>
    </row>
    <row r="12" spans="1:29" ht="30" x14ac:dyDescent="0.25">
      <c r="A12" s="178">
        <f>'MHA MSF2 KPI''s'!E4</f>
        <v>2.1</v>
      </c>
      <c r="B12" s="225" t="str">
        <f>'MHA MSF2 KPI''s'!F4</f>
        <v>Satisfaction against key aspects of service (in scheme &amp; end of scheme)</v>
      </c>
      <c r="C12" s="29" t="str">
        <f>'2_Service'!F6</f>
        <v>Core</v>
      </c>
      <c r="E12" s="257">
        <f>'2_Service'!D6</f>
        <v>0</v>
      </c>
      <c r="G12" s="304">
        <f>E12</f>
        <v>0</v>
      </c>
      <c r="L12" s="305"/>
      <c r="M12" s="305"/>
      <c r="N12" s="305"/>
      <c r="O12" s="305"/>
      <c r="P12" s="305"/>
      <c r="Q12" s="305"/>
      <c r="R12" s="305"/>
      <c r="S12" s="305"/>
      <c r="T12" s="305"/>
      <c r="U12" s="305"/>
      <c r="V12" s="305"/>
      <c r="W12" s="305"/>
      <c r="X12" s="305"/>
      <c r="Y12" s="305"/>
      <c r="Z12" s="305"/>
      <c r="AA12" s="305"/>
      <c r="AB12" s="305"/>
    </row>
    <row r="13" spans="1:29" s="32" customFormat="1" ht="15.75" x14ac:dyDescent="0.25">
      <c r="A13" s="271">
        <v>3</v>
      </c>
      <c r="B13" s="272" t="s">
        <v>16</v>
      </c>
      <c r="C13" s="272"/>
      <c r="D13" s="273"/>
      <c r="E13" s="273"/>
      <c r="F13" s="273"/>
      <c r="G13" s="301"/>
      <c r="H13" s="301"/>
      <c r="I13" s="301"/>
      <c r="J13" s="301"/>
      <c r="K13" s="301"/>
      <c r="L13" s="302"/>
      <c r="M13" s="302"/>
      <c r="N13" s="302"/>
      <c r="O13" s="302"/>
      <c r="P13" s="302"/>
      <c r="Q13" s="302"/>
      <c r="R13" s="302"/>
      <c r="S13" s="302"/>
      <c r="T13" s="302"/>
      <c r="U13" s="302"/>
      <c r="V13" s="302"/>
      <c r="W13" s="302"/>
      <c r="X13" s="302"/>
      <c r="Y13" s="302"/>
      <c r="Z13" s="302"/>
      <c r="AA13" s="302"/>
      <c r="AB13" s="302"/>
      <c r="AC13" s="303"/>
    </row>
    <row r="14" spans="1:29" ht="45" x14ac:dyDescent="0.25">
      <c r="A14" s="178">
        <f>'3_Right First Time'!A6</f>
        <v>3.1</v>
      </c>
      <c r="B14" s="225" t="str">
        <f>'3_Right First Time'!B6</f>
        <v>Satisfaction with key aspects that reduce the risk of defects in construction (in scheme &amp; end of scheme)</v>
      </c>
      <c r="C14" s="29" t="str">
        <f>'3_Right First Time'!F6</f>
        <v>Core</v>
      </c>
      <c r="E14" s="257">
        <f>'3_Right First Time'!D6</f>
        <v>0</v>
      </c>
      <c r="G14" s="304">
        <f>E14</f>
        <v>0</v>
      </c>
      <c r="L14" s="305"/>
      <c r="M14" s="305"/>
      <c r="N14" s="305"/>
      <c r="O14" s="305"/>
      <c r="P14" s="305"/>
      <c r="Q14" s="305"/>
      <c r="R14" s="305"/>
      <c r="S14" s="305"/>
      <c r="T14" s="305"/>
      <c r="U14" s="305"/>
      <c r="V14" s="305"/>
      <c r="W14" s="305"/>
      <c r="X14" s="305"/>
      <c r="Y14" s="305"/>
      <c r="Z14" s="305"/>
      <c r="AA14" s="305"/>
      <c r="AB14" s="305"/>
    </row>
    <row r="15" spans="1:29" s="32" customFormat="1" ht="15.75" x14ac:dyDescent="0.25">
      <c r="A15" s="271">
        <v>4</v>
      </c>
      <c r="B15" s="272" t="s">
        <v>17</v>
      </c>
      <c r="C15" s="272"/>
      <c r="D15" s="273"/>
      <c r="E15" s="273"/>
      <c r="F15" s="273"/>
      <c r="G15" s="301"/>
      <c r="H15" s="301"/>
      <c r="I15" s="301"/>
      <c r="J15" s="301"/>
      <c r="K15" s="301"/>
      <c r="L15" s="302"/>
      <c r="M15" s="302"/>
      <c r="N15" s="302"/>
      <c r="O15" s="302"/>
      <c r="P15" s="302"/>
      <c r="Q15" s="302"/>
      <c r="R15" s="302"/>
      <c r="S15" s="302"/>
      <c r="T15" s="302"/>
      <c r="U15" s="302"/>
      <c r="V15" s="302"/>
      <c r="W15" s="302"/>
      <c r="X15" s="302"/>
      <c r="Y15" s="302"/>
      <c r="Z15" s="302"/>
      <c r="AA15" s="302"/>
      <c r="AB15" s="302"/>
      <c r="AC15" s="303"/>
    </row>
    <row r="16" spans="1:29" ht="30" x14ac:dyDescent="0.25">
      <c r="A16" s="178">
        <f>'MHA MSF2 KPI''s'!E13</f>
        <v>4.0999999999999996</v>
      </c>
      <c r="B16" s="225" t="str">
        <f>'MHA MSF2 KPI''s'!F13</f>
        <v>Predictability of cost (pain/gain share at completion) (in scheme &amp; end of scheme)</v>
      </c>
      <c r="C16" s="29" t="str">
        <f>'MHA MSF2 KPI''s'!G13</f>
        <v>Core</v>
      </c>
      <c r="E16" s="257" t="e">
        <f>'4_Cost management'!D6</f>
        <v>#DIV/0!</v>
      </c>
      <c r="G16" s="304" t="e">
        <f>E16</f>
        <v>#DIV/0!</v>
      </c>
      <c r="L16" s="305"/>
      <c r="M16" s="305"/>
      <c r="N16" s="305"/>
      <c r="O16" s="305"/>
      <c r="P16" s="305"/>
      <c r="Q16" s="305"/>
      <c r="R16" s="305"/>
      <c r="S16" s="305"/>
      <c r="T16" s="305"/>
      <c r="U16" s="305"/>
      <c r="V16" s="305"/>
      <c r="W16" s="305"/>
      <c r="X16" s="305"/>
      <c r="Y16" s="305"/>
      <c r="Z16" s="305"/>
      <c r="AA16" s="305"/>
      <c r="AB16" s="305"/>
    </row>
    <row r="17" spans="1:29" s="32" customFormat="1" ht="15.75" x14ac:dyDescent="0.25">
      <c r="A17" s="271">
        <v>5</v>
      </c>
      <c r="B17" s="272" t="s">
        <v>18</v>
      </c>
      <c r="C17" s="272"/>
      <c r="D17" s="273"/>
      <c r="E17" s="273"/>
      <c r="F17" s="273"/>
      <c r="G17" s="301"/>
      <c r="H17" s="301"/>
      <c r="I17" s="301"/>
      <c r="J17" s="301"/>
      <c r="K17" s="301"/>
      <c r="L17" s="302"/>
      <c r="M17" s="302"/>
      <c r="N17" s="302"/>
      <c r="O17" s="302"/>
      <c r="P17" s="302"/>
      <c r="Q17" s="302"/>
      <c r="R17" s="302"/>
      <c r="S17" s="302"/>
      <c r="T17" s="302"/>
      <c r="U17" s="302"/>
      <c r="V17" s="302"/>
      <c r="W17" s="302"/>
      <c r="X17" s="302"/>
      <c r="Y17" s="302"/>
      <c r="Z17" s="302"/>
      <c r="AA17" s="302"/>
      <c r="AB17" s="302"/>
      <c r="AC17" s="303"/>
    </row>
    <row r="18" spans="1:29" ht="30" x14ac:dyDescent="0.25">
      <c r="A18" s="178">
        <f>'MHA MSF2 KPI''s'!E19</f>
        <v>5.0999999999999996</v>
      </c>
      <c r="B18" s="225" t="str">
        <f>'5_Time'!B6</f>
        <v>Percentage satisfaction against key aspects of product (in scheme &amp; end of scheme)</v>
      </c>
      <c r="C18" s="261" t="str">
        <f>'5_Time'!F6</f>
        <v>Core</v>
      </c>
      <c r="E18" s="257">
        <f>'5_Time'!D6</f>
        <v>0</v>
      </c>
      <c r="G18" s="304">
        <f>E18</f>
        <v>0</v>
      </c>
      <c r="L18" s="305"/>
      <c r="M18" s="305"/>
      <c r="N18" s="305"/>
      <c r="O18" s="305"/>
      <c r="P18" s="305"/>
      <c r="Q18" s="305"/>
      <c r="R18" s="305"/>
      <c r="S18" s="305"/>
      <c r="T18" s="305"/>
      <c r="U18" s="305"/>
      <c r="V18" s="305"/>
      <c r="W18" s="305"/>
      <c r="X18" s="305"/>
      <c r="Y18" s="305"/>
      <c r="Z18" s="305"/>
      <c r="AA18" s="305"/>
      <c r="AB18" s="305"/>
    </row>
    <row r="19" spans="1:29" s="32" customFormat="1" ht="15.75" x14ac:dyDescent="0.25">
      <c r="A19" s="271">
        <v>6</v>
      </c>
      <c r="B19" s="272" t="s">
        <v>19</v>
      </c>
      <c r="C19" s="272"/>
      <c r="D19" s="273"/>
      <c r="E19" s="273"/>
      <c r="F19" s="273"/>
      <c r="G19" s="301"/>
      <c r="H19" s="301"/>
      <c r="I19" s="301"/>
      <c r="J19" s="301"/>
      <c r="K19" s="301"/>
      <c r="L19" s="302"/>
      <c r="M19" s="302"/>
      <c r="N19" s="302"/>
      <c r="O19" s="302"/>
      <c r="P19" s="302"/>
      <c r="Q19" s="302"/>
      <c r="R19" s="302"/>
      <c r="S19" s="302"/>
      <c r="T19" s="302"/>
      <c r="U19" s="302"/>
      <c r="V19" s="302"/>
      <c r="W19" s="302"/>
      <c r="X19" s="302"/>
      <c r="Y19" s="302"/>
      <c r="Z19" s="302"/>
      <c r="AA19" s="302"/>
      <c r="AB19" s="302"/>
      <c r="AC19" s="303"/>
    </row>
    <row r="20" spans="1:29" ht="30" x14ac:dyDescent="0.25">
      <c r="A20" s="178">
        <f>'MHA MSF2 KPI''s'!E24</f>
        <v>6.1</v>
      </c>
      <c r="B20" s="225" t="str">
        <f>'MHA MSF2 KPI''s'!F24</f>
        <v>Percentage satisfaction against key aspects of safety (in scheme &amp; end of scheme)</v>
      </c>
      <c r="C20" s="29" t="str">
        <f>'MHA MSF2 KPI''s'!G24</f>
        <v>Core</v>
      </c>
      <c r="E20" s="257">
        <f>'6_Safety'!D6</f>
        <v>0</v>
      </c>
      <c r="G20" s="304">
        <f>E20</f>
        <v>0</v>
      </c>
      <c r="L20" s="305"/>
      <c r="M20" s="305"/>
      <c r="N20" s="305"/>
      <c r="O20" s="305"/>
      <c r="P20" s="305"/>
      <c r="Q20" s="305"/>
      <c r="R20" s="305"/>
      <c r="S20" s="305"/>
      <c r="T20" s="305"/>
      <c r="U20" s="305"/>
      <c r="V20" s="305"/>
      <c r="W20" s="305"/>
      <c r="X20" s="305"/>
      <c r="Y20" s="305"/>
      <c r="Z20" s="305"/>
      <c r="AA20" s="305"/>
      <c r="AB20" s="305"/>
    </row>
    <row r="21" spans="1:29" s="32" customFormat="1" ht="15.75" x14ac:dyDescent="0.25">
      <c r="A21" s="271">
        <v>7</v>
      </c>
      <c r="B21" s="272" t="s">
        <v>20</v>
      </c>
      <c r="C21" s="272"/>
      <c r="D21" s="273"/>
      <c r="E21" s="273"/>
      <c r="F21" s="273"/>
      <c r="G21" s="301"/>
      <c r="H21" s="301"/>
      <c r="I21" s="301"/>
      <c r="J21" s="301"/>
      <c r="K21" s="301"/>
      <c r="L21" s="302"/>
      <c r="M21" s="302"/>
      <c r="N21" s="302"/>
      <c r="O21" s="302"/>
      <c r="P21" s="302"/>
      <c r="Q21" s="302"/>
      <c r="R21" s="302"/>
      <c r="S21" s="302"/>
      <c r="T21" s="302"/>
      <c r="U21" s="302"/>
      <c r="V21" s="302"/>
      <c r="W21" s="302"/>
      <c r="X21" s="302"/>
      <c r="Y21" s="302"/>
      <c r="Z21" s="302"/>
      <c r="AA21" s="302"/>
      <c r="AB21" s="302"/>
      <c r="AC21" s="303"/>
    </row>
    <row r="22" spans="1:29" ht="60" x14ac:dyDescent="0.25">
      <c r="A22" s="178">
        <f>'MHA MSF2 KPI''s'!E26</f>
        <v>7.1</v>
      </c>
      <c r="B22" s="225" t="str">
        <f>'MHA MSF2 KPI''s'!F26</f>
        <v>Contractors willingness to positively engage in the Employee Skills Plan. ESP in place before start of scheme with a value &gt;£1 million</v>
      </c>
      <c r="C22" s="29" t="str">
        <f>'MHA MSF2 KPI''s'!G26</f>
        <v>Core</v>
      </c>
      <c r="E22" s="257">
        <f>'7_Learning &amp; Development'!D6</f>
        <v>0</v>
      </c>
      <c r="G22" s="304">
        <f>E22</f>
        <v>0</v>
      </c>
      <c r="L22" s="305"/>
      <c r="M22" s="305"/>
      <c r="N22" s="305"/>
      <c r="O22" s="305"/>
      <c r="P22" s="305"/>
      <c r="Q22" s="305"/>
      <c r="R22" s="305"/>
      <c r="S22" s="305"/>
      <c r="T22" s="305"/>
      <c r="U22" s="305"/>
      <c r="V22" s="305"/>
      <c r="W22" s="305"/>
      <c r="X22" s="305"/>
      <c r="Y22" s="305"/>
      <c r="Z22" s="305"/>
      <c r="AA22" s="305"/>
      <c r="AB22" s="305"/>
    </row>
    <row r="23" spans="1:29" s="32" customFormat="1" ht="15.75" x14ac:dyDescent="0.25">
      <c r="A23" s="271">
        <v>8</v>
      </c>
      <c r="B23" s="272" t="s">
        <v>21</v>
      </c>
      <c r="C23" s="272"/>
      <c r="D23" s="273"/>
      <c r="E23" s="273"/>
      <c r="F23" s="273"/>
      <c r="G23" s="301"/>
      <c r="H23" s="301"/>
      <c r="I23" s="301"/>
      <c r="J23" s="301"/>
      <c r="K23" s="301"/>
      <c r="L23" s="302"/>
      <c r="M23" s="302"/>
      <c r="N23" s="302"/>
      <c r="O23" s="302"/>
      <c r="P23" s="302"/>
      <c r="Q23" s="302"/>
      <c r="R23" s="302"/>
      <c r="S23" s="302"/>
      <c r="T23" s="302"/>
      <c r="U23" s="302"/>
      <c r="V23" s="302"/>
      <c r="W23" s="302"/>
      <c r="X23" s="302"/>
      <c r="Y23" s="302"/>
      <c r="Z23" s="302"/>
      <c r="AA23" s="302"/>
      <c r="AB23" s="302"/>
      <c r="AC23" s="303"/>
    </row>
    <row r="24" spans="1:29" ht="31.5" x14ac:dyDescent="0.25">
      <c r="A24" s="168">
        <f>'MHA MSF2 KPI''s'!E29</f>
        <v>8.1</v>
      </c>
      <c r="B24" s="93" t="str">
        <f>'MHA MSF2 KPI''s'!F29</f>
        <v>Considerate Constructors Score (in scheme &amp; end of scheme)</v>
      </c>
      <c r="C24" s="92" t="str">
        <f>'MHA MSF2 KPI''s'!G29</f>
        <v>Core</v>
      </c>
      <c r="E24" s="257" t="e">
        <f>'8_Community'!D6</f>
        <v>#N/A</v>
      </c>
      <c r="G24" s="304" t="e">
        <f>E24</f>
        <v>#N/A</v>
      </c>
      <c r="L24" s="305"/>
      <c r="M24" s="305"/>
      <c r="N24" s="305"/>
      <c r="O24" s="305"/>
      <c r="P24" s="305"/>
      <c r="Q24" s="305"/>
      <c r="R24" s="305"/>
      <c r="S24" s="305"/>
      <c r="T24" s="305"/>
      <c r="U24" s="305"/>
      <c r="V24" s="305"/>
      <c r="W24" s="305"/>
      <c r="X24" s="305"/>
      <c r="Y24" s="305"/>
      <c r="Z24" s="305"/>
      <c r="AA24" s="305"/>
      <c r="AB24" s="305"/>
    </row>
    <row r="25" spans="1:29" s="32" customFormat="1" ht="15.75" x14ac:dyDescent="0.25">
      <c r="A25" s="274">
        <v>9</v>
      </c>
      <c r="B25" s="272" t="s">
        <v>22</v>
      </c>
      <c r="C25" s="272"/>
      <c r="D25" s="273"/>
      <c r="E25" s="273"/>
      <c r="F25" s="273"/>
      <c r="G25" s="301"/>
      <c r="H25" s="301"/>
      <c r="I25" s="301"/>
      <c r="J25" s="301"/>
      <c r="K25" s="301"/>
      <c r="L25" s="302"/>
      <c r="M25" s="302"/>
      <c r="N25" s="302"/>
      <c r="O25" s="302"/>
      <c r="P25" s="302"/>
      <c r="Q25" s="302"/>
      <c r="R25" s="302"/>
      <c r="S25" s="302"/>
      <c r="T25" s="302"/>
      <c r="U25" s="302"/>
      <c r="V25" s="302"/>
      <c r="W25" s="302"/>
      <c r="X25" s="302"/>
      <c r="Y25" s="302"/>
      <c r="Z25" s="302"/>
      <c r="AA25" s="302"/>
      <c r="AB25" s="302"/>
      <c r="AC25" s="303"/>
    </row>
    <row r="26" spans="1:29" ht="30" x14ac:dyDescent="0.25">
      <c r="A26" s="178">
        <f>'MHA MSF2 KPI''s'!E35</f>
        <v>9.1</v>
      </c>
      <c r="B26" s="225" t="str">
        <f>'MHA MSF2 KPI''s'!F35</f>
        <v>Satisfaction against key aspects of the service (in scheme &amp; end of scheme)</v>
      </c>
      <c r="C26" s="29" t="str">
        <f>'MHA MSF2 KPI''s'!G35</f>
        <v>Core</v>
      </c>
      <c r="E26" s="257">
        <f>'9_Traffic Management'!D6</f>
        <v>0</v>
      </c>
      <c r="G26" s="304">
        <f>E26</f>
        <v>0</v>
      </c>
      <c r="L26" s="305"/>
      <c r="M26" s="305"/>
      <c r="N26" s="305"/>
      <c r="O26" s="305"/>
      <c r="P26" s="305"/>
      <c r="Q26" s="305"/>
      <c r="R26" s="305"/>
      <c r="S26" s="305"/>
      <c r="T26" s="305"/>
      <c r="U26" s="305"/>
      <c r="V26" s="305"/>
      <c r="W26" s="305"/>
      <c r="X26" s="305"/>
      <c r="Y26" s="305"/>
      <c r="Z26" s="305"/>
      <c r="AA26" s="305"/>
      <c r="AB26" s="305"/>
    </row>
    <row r="27" spans="1:29" s="32" customFormat="1" ht="15.75" x14ac:dyDescent="0.25">
      <c r="A27" s="271">
        <v>10</v>
      </c>
      <c r="B27" s="272" t="s">
        <v>23</v>
      </c>
      <c r="C27" s="272"/>
      <c r="D27" s="273"/>
      <c r="E27" s="273"/>
      <c r="F27" s="273"/>
      <c r="G27" s="301"/>
      <c r="H27" s="301"/>
      <c r="I27" s="301"/>
      <c r="J27" s="301"/>
      <c r="K27" s="301"/>
      <c r="L27" s="302"/>
      <c r="M27" s="302"/>
      <c r="N27" s="302"/>
      <c r="O27" s="302"/>
      <c r="P27" s="302"/>
      <c r="Q27" s="302"/>
      <c r="R27" s="302"/>
      <c r="S27" s="302"/>
      <c r="T27" s="302"/>
      <c r="U27" s="302"/>
      <c r="V27" s="302"/>
      <c r="W27" s="302"/>
      <c r="X27" s="302"/>
      <c r="Y27" s="302"/>
      <c r="Z27" s="302"/>
      <c r="AA27" s="302"/>
      <c r="AB27" s="302"/>
      <c r="AC27" s="303"/>
    </row>
    <row r="28" spans="1:29" ht="30" x14ac:dyDescent="0.25">
      <c r="A28" s="178">
        <f>'MHA MSF2 KPI''s'!E37</f>
        <v>10.1</v>
      </c>
      <c r="B28" s="225" t="str">
        <f>'MHA MSF2 KPI''s'!F37</f>
        <v>ECI Savings as a percentage of initial target price</v>
      </c>
      <c r="C28" s="29" t="str">
        <f>'MHA MSF2 KPI''s'!G37</f>
        <v>Core</v>
      </c>
      <c r="E28" s="257" t="e">
        <f>'10_Innovation &amp; Value for Money'!D6</f>
        <v>#DIV/0!</v>
      </c>
      <c r="G28" s="304" t="e">
        <f>E28</f>
        <v>#DIV/0!</v>
      </c>
      <c r="L28" s="305"/>
      <c r="M28" s="305"/>
      <c r="N28" s="305"/>
      <c r="O28" s="305"/>
      <c r="P28" s="305"/>
      <c r="Q28" s="305"/>
      <c r="R28" s="305"/>
      <c r="S28" s="305"/>
      <c r="T28" s="305"/>
      <c r="U28" s="305"/>
      <c r="V28" s="305"/>
      <c r="W28" s="305"/>
      <c r="X28" s="305"/>
      <c r="Y28" s="305"/>
      <c r="Z28" s="305"/>
      <c r="AA28" s="305"/>
      <c r="AB28" s="305"/>
    </row>
    <row r="29" spans="1:29" s="32" customFormat="1" ht="15.75" x14ac:dyDescent="0.25">
      <c r="A29" s="262">
        <v>11</v>
      </c>
      <c r="B29" s="263" t="s">
        <v>213</v>
      </c>
      <c r="C29" s="263"/>
      <c r="D29" s="264"/>
      <c r="E29" s="264"/>
      <c r="F29" s="264"/>
      <c r="G29" s="306"/>
      <c r="H29" s="306"/>
      <c r="I29" s="306"/>
      <c r="J29" s="306"/>
      <c r="K29" s="306"/>
      <c r="L29" s="303"/>
      <c r="M29" s="303"/>
      <c r="N29" s="303"/>
      <c r="O29" s="303"/>
      <c r="P29" s="303"/>
      <c r="Q29" s="303"/>
      <c r="R29" s="303"/>
      <c r="S29" s="303"/>
      <c r="T29" s="303"/>
      <c r="U29" s="303"/>
      <c r="V29" s="303"/>
      <c r="W29" s="303"/>
      <c r="X29" s="303"/>
      <c r="Y29" s="303"/>
      <c r="Z29" s="303"/>
      <c r="AA29" s="303"/>
      <c r="AB29" s="303"/>
      <c r="AC29" s="303"/>
    </row>
    <row r="30" spans="1:29" ht="63" customHeight="1" x14ac:dyDescent="0.25">
      <c r="A30" s="178">
        <f>'MHA MSF2 KPI''s'!E40</f>
        <v>11.1</v>
      </c>
      <c r="B30" s="225" t="str">
        <f>'MHA MSF2 KPI''s'!F40</f>
        <v>Satisfaction against MHA key aspects that provide the right environment to achieve the required outcomes (in scheme &amp; end of scheme)</v>
      </c>
      <c r="C30" s="29" t="str">
        <f>'MHA MSF2 KPI''s'!G40</f>
        <v>Optional - Locally determined</v>
      </c>
      <c r="E30" s="257">
        <f>'11_Commissioning Authority'!C6</f>
        <v>0</v>
      </c>
      <c r="G30" s="304">
        <f>E30</f>
        <v>0</v>
      </c>
      <c r="L30" s="305"/>
      <c r="M30" s="305"/>
      <c r="N30" s="305"/>
      <c r="O30" s="305"/>
      <c r="P30" s="305"/>
      <c r="Q30" s="305"/>
      <c r="R30" s="305"/>
      <c r="S30" s="305"/>
      <c r="T30" s="305"/>
      <c r="U30" s="305"/>
      <c r="V30" s="305"/>
      <c r="W30" s="305"/>
      <c r="X30" s="305"/>
      <c r="Y30" s="305"/>
      <c r="Z30" s="305"/>
      <c r="AA30" s="305"/>
      <c r="AB30" s="305"/>
    </row>
    <row r="31" spans="1:29" ht="26.25" customHeight="1" x14ac:dyDescent="0.25">
      <c r="A31" s="178"/>
      <c r="B31" s="276"/>
      <c r="C31" s="29"/>
      <c r="L31" s="305"/>
      <c r="M31" s="305"/>
      <c r="N31" s="305"/>
      <c r="O31" s="305"/>
      <c r="P31" s="305"/>
      <c r="Q31" s="305"/>
      <c r="R31" s="305"/>
      <c r="S31" s="305"/>
      <c r="T31" s="305"/>
      <c r="U31" s="305"/>
      <c r="V31" s="305"/>
      <c r="W31" s="305"/>
      <c r="X31" s="305"/>
      <c r="Y31" s="305"/>
      <c r="Z31" s="305"/>
      <c r="AA31" s="305"/>
      <c r="AB31" s="305"/>
    </row>
    <row r="32" spans="1:29" ht="45" x14ac:dyDescent="0.25">
      <c r="A32" s="178"/>
      <c r="B32" s="286" t="s">
        <v>74</v>
      </c>
      <c r="C32" s="29"/>
      <c r="D32" s="259" t="s">
        <v>354</v>
      </c>
      <c r="E32" s="259" t="s">
        <v>353</v>
      </c>
      <c r="F32" s="259"/>
      <c r="G32" s="307" t="str">
        <f>G7</f>
        <v>Latest Score</v>
      </c>
      <c r="H32" s="307"/>
      <c r="I32" s="307"/>
      <c r="J32" s="307"/>
      <c r="K32" s="307"/>
      <c r="L32" s="305"/>
      <c r="M32" s="305"/>
      <c r="N32" s="305"/>
      <c r="O32" s="305"/>
      <c r="P32" s="305"/>
      <c r="Q32" s="305"/>
      <c r="R32" s="305"/>
      <c r="S32" s="305"/>
      <c r="T32" s="305"/>
      <c r="U32" s="305"/>
      <c r="V32" s="305"/>
      <c r="W32" s="305"/>
      <c r="X32" s="305"/>
      <c r="Y32" s="305"/>
      <c r="Z32" s="305"/>
      <c r="AA32" s="305"/>
      <c r="AB32" s="305"/>
    </row>
    <row r="33" spans="1:29" s="289" customFormat="1" x14ac:dyDescent="0.25">
      <c r="A33" s="285"/>
      <c r="C33" s="287"/>
      <c r="D33" s="288"/>
      <c r="E33" s="288" t="str">
        <f>B3</f>
        <v>From</v>
      </c>
      <c r="F33" s="288"/>
      <c r="G33" s="298" t="str">
        <f>E33</f>
        <v>From</v>
      </c>
      <c r="H33" s="298"/>
      <c r="I33" s="298"/>
      <c r="J33" s="298"/>
      <c r="K33" s="298"/>
      <c r="L33" s="308"/>
      <c r="M33" s="308"/>
      <c r="N33" s="308"/>
      <c r="O33" s="308"/>
      <c r="P33" s="308"/>
      <c r="Q33" s="308"/>
      <c r="R33" s="308"/>
      <c r="S33" s="308"/>
      <c r="T33" s="308"/>
      <c r="U33" s="308"/>
      <c r="V33" s="308"/>
      <c r="W33" s="308"/>
      <c r="X33" s="308"/>
      <c r="Y33" s="308"/>
      <c r="Z33" s="308"/>
      <c r="AA33" s="308"/>
      <c r="AB33" s="308"/>
      <c r="AC33" s="309"/>
    </row>
    <row r="34" spans="1:29" s="173" customFormat="1" x14ac:dyDescent="0.25">
      <c r="A34" s="267">
        <f t="shared" ref="A34:B53" si="0">A9</f>
        <v>1</v>
      </c>
      <c r="B34" s="269" t="str">
        <f t="shared" si="0"/>
        <v>Product</v>
      </c>
      <c r="C34" s="169"/>
      <c r="D34" s="260"/>
      <c r="E34" s="260"/>
      <c r="F34" s="260"/>
      <c r="G34" s="310"/>
      <c r="H34" s="310"/>
      <c r="I34" s="310"/>
      <c r="J34" s="310"/>
      <c r="K34" s="310"/>
      <c r="L34" s="311"/>
      <c r="M34" s="311"/>
      <c r="N34" s="311"/>
      <c r="O34" s="311"/>
      <c r="P34" s="311"/>
      <c r="Q34" s="311"/>
      <c r="R34" s="311"/>
      <c r="S34" s="311"/>
      <c r="T34" s="311"/>
      <c r="U34" s="311"/>
      <c r="V34" s="311"/>
      <c r="W34" s="311"/>
      <c r="X34" s="311"/>
      <c r="Y34" s="311"/>
      <c r="Z34" s="311"/>
      <c r="AA34" s="311"/>
      <c r="AB34" s="311"/>
      <c r="AC34" s="312"/>
    </row>
    <row r="35" spans="1:29" ht="30" x14ac:dyDescent="0.25">
      <c r="A35" s="178">
        <f t="shared" si="0"/>
        <v>1.1000000000000001</v>
      </c>
      <c r="B35" s="225" t="str">
        <f t="shared" si="0"/>
        <v>Percentage satisfaction against key aspects of product (in scheme &amp; end of scheme)</v>
      </c>
      <c r="C35" s="29" t="str">
        <f>C10</f>
        <v>Core</v>
      </c>
      <c r="D35" s="290">
        <f>AVERAGE(G35:AB35)</f>
        <v>0.5</v>
      </c>
      <c r="E35" s="290">
        <f>'1_Product'!E6</f>
        <v>0.5</v>
      </c>
      <c r="F35" s="290"/>
      <c r="G35" s="313">
        <f>E35</f>
        <v>0.5</v>
      </c>
      <c r="H35" s="313"/>
      <c r="I35" s="313"/>
      <c r="J35" s="313"/>
      <c r="K35" s="313"/>
      <c r="L35" s="314"/>
      <c r="M35" s="314"/>
      <c r="N35" s="314"/>
      <c r="O35" s="314"/>
      <c r="P35" s="314"/>
      <c r="Q35" s="314"/>
      <c r="R35" s="314"/>
      <c r="S35" s="314"/>
      <c r="T35" s="314"/>
      <c r="U35" s="314"/>
      <c r="V35" s="314"/>
      <c r="W35" s="314"/>
      <c r="X35" s="314"/>
      <c r="Y35" s="314"/>
      <c r="Z35" s="314"/>
      <c r="AA35" s="314"/>
      <c r="AB35" s="314"/>
    </row>
    <row r="36" spans="1:29" s="173" customFormat="1" x14ac:dyDescent="0.25">
      <c r="A36" s="267">
        <f t="shared" si="0"/>
        <v>2</v>
      </c>
      <c r="B36" s="269" t="str">
        <f t="shared" si="0"/>
        <v>Service</v>
      </c>
      <c r="C36" s="169"/>
      <c r="D36" s="291"/>
      <c r="E36" s="291"/>
      <c r="F36" s="291"/>
      <c r="G36" s="315"/>
      <c r="H36" s="315"/>
      <c r="I36" s="315"/>
      <c r="J36" s="315"/>
      <c r="K36" s="315"/>
      <c r="L36" s="316"/>
      <c r="M36" s="316"/>
      <c r="N36" s="316"/>
      <c r="O36" s="316"/>
      <c r="P36" s="316"/>
      <c r="Q36" s="316"/>
      <c r="R36" s="316"/>
      <c r="S36" s="316"/>
      <c r="T36" s="316"/>
      <c r="U36" s="316"/>
      <c r="V36" s="316"/>
      <c r="W36" s="316"/>
      <c r="X36" s="316"/>
      <c r="Y36" s="316"/>
      <c r="Z36" s="316"/>
      <c r="AA36" s="316"/>
      <c r="AB36" s="316"/>
      <c r="AC36" s="312"/>
    </row>
    <row r="37" spans="1:29" ht="30" x14ac:dyDescent="0.25">
      <c r="A37" s="178">
        <f t="shared" si="0"/>
        <v>2.1</v>
      </c>
      <c r="B37" s="225" t="str">
        <f t="shared" si="0"/>
        <v>Satisfaction against key aspects of service (in scheme &amp; end of scheme)</v>
      </c>
      <c r="C37" s="29" t="str">
        <f>C12</f>
        <v>Core</v>
      </c>
      <c r="D37" s="290">
        <f>AVERAGE(G37:AB37)</f>
        <v>0.5</v>
      </c>
      <c r="E37" s="290">
        <f>'2_Service'!E6</f>
        <v>0.5</v>
      </c>
      <c r="F37" s="290"/>
      <c r="G37" s="313">
        <f>E37</f>
        <v>0.5</v>
      </c>
      <c r="H37" s="313"/>
      <c r="I37" s="313"/>
      <c r="J37" s="313"/>
      <c r="K37" s="313"/>
      <c r="L37" s="314"/>
      <c r="M37" s="314"/>
      <c r="N37" s="314"/>
      <c r="O37" s="314"/>
      <c r="P37" s="314"/>
      <c r="Q37" s="314"/>
      <c r="R37" s="314"/>
      <c r="S37" s="314"/>
      <c r="T37" s="314"/>
      <c r="U37" s="314"/>
      <c r="V37" s="314"/>
      <c r="W37" s="314"/>
      <c r="X37" s="314"/>
      <c r="Y37" s="314"/>
      <c r="Z37" s="314"/>
      <c r="AA37" s="314"/>
      <c r="AB37" s="314"/>
    </row>
    <row r="38" spans="1:29" s="173" customFormat="1" x14ac:dyDescent="0.25">
      <c r="A38" s="267">
        <f t="shared" si="0"/>
        <v>3</v>
      </c>
      <c r="B38" s="269" t="str">
        <f t="shared" si="0"/>
        <v>Right first time</v>
      </c>
      <c r="C38" s="169"/>
      <c r="D38" s="291"/>
      <c r="E38" s="291"/>
      <c r="F38" s="291"/>
      <c r="G38" s="315"/>
      <c r="H38" s="315"/>
      <c r="I38" s="315"/>
      <c r="J38" s="315"/>
      <c r="K38" s="315"/>
      <c r="L38" s="316"/>
      <c r="M38" s="316"/>
      <c r="N38" s="316"/>
      <c r="O38" s="316"/>
      <c r="P38" s="316"/>
      <c r="Q38" s="316"/>
      <c r="R38" s="316"/>
      <c r="S38" s="316"/>
      <c r="T38" s="316"/>
      <c r="U38" s="316"/>
      <c r="V38" s="316"/>
      <c r="W38" s="316"/>
      <c r="X38" s="316"/>
      <c r="Y38" s="316"/>
      <c r="Z38" s="316"/>
      <c r="AA38" s="316"/>
      <c r="AB38" s="316"/>
      <c r="AC38" s="312"/>
    </row>
    <row r="39" spans="1:29" ht="45" x14ac:dyDescent="0.25">
      <c r="A39" s="178">
        <f t="shared" si="0"/>
        <v>3.1</v>
      </c>
      <c r="B39" s="225" t="str">
        <f t="shared" si="0"/>
        <v>Satisfaction with key aspects that reduce the risk of defects in construction (in scheme &amp; end of scheme)</v>
      </c>
      <c r="C39" s="29" t="str">
        <f>C14</f>
        <v>Core</v>
      </c>
      <c r="D39" s="290">
        <f>AVERAGE(G39:AB39)</f>
        <v>0.5</v>
      </c>
      <c r="E39" s="290">
        <f>'3_Right First Time'!E6</f>
        <v>0.5</v>
      </c>
      <c r="F39" s="290"/>
      <c r="G39" s="313">
        <f>E39</f>
        <v>0.5</v>
      </c>
      <c r="H39" s="313"/>
      <c r="I39" s="313"/>
      <c r="J39" s="313"/>
      <c r="K39" s="313"/>
      <c r="L39" s="314"/>
      <c r="M39" s="314"/>
      <c r="N39" s="314"/>
      <c r="O39" s="314"/>
      <c r="P39" s="314"/>
      <c r="Q39" s="314"/>
      <c r="R39" s="314"/>
      <c r="S39" s="314"/>
      <c r="T39" s="314"/>
      <c r="U39" s="314"/>
      <c r="V39" s="314"/>
      <c r="W39" s="314"/>
      <c r="X39" s="314"/>
      <c r="Y39" s="314"/>
      <c r="Z39" s="314"/>
      <c r="AA39" s="314"/>
      <c r="AB39" s="314"/>
    </row>
    <row r="40" spans="1:29" s="173" customFormat="1" x14ac:dyDescent="0.25">
      <c r="A40" s="267">
        <f t="shared" si="0"/>
        <v>4</v>
      </c>
      <c r="B40" s="269" t="str">
        <f t="shared" si="0"/>
        <v>Cost management</v>
      </c>
      <c r="C40" s="169"/>
      <c r="D40" s="291"/>
      <c r="E40" s="291"/>
      <c r="F40" s="291"/>
      <c r="G40" s="315"/>
      <c r="H40" s="315"/>
      <c r="I40" s="315"/>
      <c r="J40" s="315"/>
      <c r="K40" s="315"/>
      <c r="L40" s="316"/>
      <c r="M40" s="316"/>
      <c r="N40" s="316"/>
      <c r="O40" s="316"/>
      <c r="P40" s="316"/>
      <c r="Q40" s="316"/>
      <c r="R40" s="316"/>
      <c r="S40" s="316"/>
      <c r="T40" s="316"/>
      <c r="U40" s="316"/>
      <c r="V40" s="316"/>
      <c r="W40" s="316"/>
      <c r="X40" s="316"/>
      <c r="Y40" s="316"/>
      <c r="Z40" s="316"/>
      <c r="AA40" s="316"/>
      <c r="AB40" s="316"/>
      <c r="AC40" s="312"/>
    </row>
    <row r="41" spans="1:29" ht="30" x14ac:dyDescent="0.25">
      <c r="A41" s="178">
        <f t="shared" si="0"/>
        <v>4.0999999999999996</v>
      </c>
      <c r="B41" s="225" t="str">
        <f t="shared" si="0"/>
        <v>Predictability of cost (pain/gain share at completion) (in scheme &amp; end of scheme)</v>
      </c>
      <c r="C41" s="29" t="str">
        <f>C16</f>
        <v>Core</v>
      </c>
      <c r="D41" s="290" t="e">
        <f>AVERAGE(G41:AB41)</f>
        <v>#DIV/0!</v>
      </c>
      <c r="E41" s="290" t="e">
        <f>'4_Cost management'!E6</f>
        <v>#DIV/0!</v>
      </c>
      <c r="F41" s="290"/>
      <c r="G41" s="313" t="e">
        <f>E41</f>
        <v>#DIV/0!</v>
      </c>
      <c r="H41" s="313"/>
      <c r="I41" s="313"/>
      <c r="J41" s="313"/>
      <c r="K41" s="313"/>
      <c r="L41" s="314"/>
      <c r="M41" s="314"/>
      <c r="N41" s="314"/>
      <c r="O41" s="314"/>
      <c r="P41" s="314"/>
      <c r="Q41" s="314"/>
      <c r="R41" s="314"/>
      <c r="S41" s="314"/>
      <c r="T41" s="314"/>
      <c r="U41" s="314"/>
      <c r="V41" s="314"/>
      <c r="W41" s="314"/>
      <c r="X41" s="314"/>
      <c r="Y41" s="314"/>
      <c r="Z41" s="314"/>
      <c r="AA41" s="314"/>
      <c r="AB41" s="314"/>
    </row>
    <row r="42" spans="1:29" s="173" customFormat="1" x14ac:dyDescent="0.25">
      <c r="A42" s="267">
        <f t="shared" si="0"/>
        <v>5</v>
      </c>
      <c r="B42" s="269" t="str">
        <f t="shared" si="0"/>
        <v>Time</v>
      </c>
      <c r="C42" s="169"/>
      <c r="D42" s="291"/>
      <c r="E42" s="291"/>
      <c r="F42" s="291"/>
      <c r="G42" s="315"/>
      <c r="H42" s="315"/>
      <c r="I42" s="315"/>
      <c r="J42" s="315"/>
      <c r="K42" s="315"/>
      <c r="L42" s="316"/>
      <c r="M42" s="316"/>
      <c r="N42" s="316"/>
      <c r="O42" s="316"/>
      <c r="P42" s="316"/>
      <c r="Q42" s="316"/>
      <c r="R42" s="316"/>
      <c r="S42" s="316"/>
      <c r="T42" s="316"/>
      <c r="U42" s="316"/>
      <c r="V42" s="316"/>
      <c r="W42" s="316"/>
      <c r="X42" s="316"/>
      <c r="Y42" s="316"/>
      <c r="Z42" s="316"/>
      <c r="AA42" s="316"/>
      <c r="AB42" s="316"/>
      <c r="AC42" s="312"/>
    </row>
    <row r="43" spans="1:29" ht="30" x14ac:dyDescent="0.25">
      <c r="A43" s="178">
        <f t="shared" si="0"/>
        <v>5.0999999999999996</v>
      </c>
      <c r="B43" s="225" t="str">
        <f t="shared" si="0"/>
        <v>Percentage satisfaction against key aspects of product (in scheme &amp; end of scheme)</v>
      </c>
      <c r="C43" s="29" t="str">
        <f>C18</f>
        <v>Core</v>
      </c>
      <c r="D43" s="290">
        <f>AVERAGE(G43:AB43)</f>
        <v>0.5</v>
      </c>
      <c r="E43" s="290">
        <f>'5_Time'!E6</f>
        <v>0.5</v>
      </c>
      <c r="F43" s="290"/>
      <c r="G43" s="313">
        <f>E43</f>
        <v>0.5</v>
      </c>
      <c r="H43" s="313"/>
      <c r="I43" s="313"/>
      <c r="J43" s="313"/>
      <c r="K43" s="313"/>
      <c r="L43" s="314"/>
      <c r="M43" s="314"/>
      <c r="N43" s="314"/>
      <c r="O43" s="314"/>
      <c r="P43" s="314"/>
      <c r="Q43" s="314"/>
      <c r="R43" s="314"/>
      <c r="S43" s="314"/>
      <c r="T43" s="314"/>
      <c r="U43" s="314"/>
      <c r="V43" s="314"/>
      <c r="W43" s="314"/>
      <c r="X43" s="314"/>
      <c r="Y43" s="314"/>
      <c r="Z43" s="314"/>
      <c r="AA43" s="314"/>
      <c r="AB43" s="314"/>
    </row>
    <row r="44" spans="1:29" s="173" customFormat="1" x14ac:dyDescent="0.25">
      <c r="A44" s="267">
        <f t="shared" si="0"/>
        <v>6</v>
      </c>
      <c r="B44" s="269" t="str">
        <f t="shared" si="0"/>
        <v>Safety</v>
      </c>
      <c r="C44" s="169"/>
      <c r="D44" s="291"/>
      <c r="E44" s="291"/>
      <c r="F44" s="291"/>
      <c r="G44" s="315"/>
      <c r="H44" s="315"/>
      <c r="I44" s="315"/>
      <c r="J44" s="315"/>
      <c r="K44" s="315"/>
      <c r="L44" s="316"/>
      <c r="M44" s="316"/>
      <c r="N44" s="316"/>
      <c r="O44" s="316"/>
      <c r="P44" s="316"/>
      <c r="Q44" s="316"/>
      <c r="R44" s="316"/>
      <c r="S44" s="316"/>
      <c r="T44" s="316"/>
      <c r="U44" s="316"/>
      <c r="V44" s="316"/>
      <c r="W44" s="316"/>
      <c r="X44" s="316"/>
      <c r="Y44" s="316"/>
      <c r="Z44" s="316"/>
      <c r="AA44" s="316"/>
      <c r="AB44" s="316"/>
      <c r="AC44" s="312"/>
    </row>
    <row r="45" spans="1:29" ht="30" x14ac:dyDescent="0.25">
      <c r="A45" s="178">
        <f t="shared" si="0"/>
        <v>6.1</v>
      </c>
      <c r="B45" s="225" t="str">
        <f t="shared" si="0"/>
        <v>Percentage satisfaction against key aspects of safety (in scheme &amp; end of scheme)</v>
      </c>
      <c r="C45" s="29" t="str">
        <f>C20</f>
        <v>Core</v>
      </c>
      <c r="D45" s="290">
        <f>AVERAGE(G45:AB45)</f>
        <v>0.5</v>
      </c>
      <c r="E45" s="290">
        <f>'6_Safety'!E6</f>
        <v>0.5</v>
      </c>
      <c r="F45" s="290"/>
      <c r="G45" s="313">
        <f>E45</f>
        <v>0.5</v>
      </c>
      <c r="H45" s="313"/>
      <c r="I45" s="313"/>
      <c r="J45" s="313"/>
      <c r="K45" s="313"/>
      <c r="L45" s="314"/>
      <c r="M45" s="314"/>
      <c r="N45" s="314"/>
      <c r="O45" s="314"/>
      <c r="P45" s="314"/>
      <c r="Q45" s="314"/>
      <c r="R45" s="314"/>
      <c r="S45" s="314"/>
      <c r="T45" s="314"/>
      <c r="U45" s="314"/>
      <c r="V45" s="314"/>
      <c r="W45" s="314"/>
      <c r="X45" s="314"/>
      <c r="Y45" s="314"/>
      <c r="Z45" s="314"/>
      <c r="AA45" s="314"/>
      <c r="AB45" s="314"/>
    </row>
    <row r="46" spans="1:29" s="173" customFormat="1" x14ac:dyDescent="0.25">
      <c r="A46" s="267">
        <f t="shared" si="0"/>
        <v>7</v>
      </c>
      <c r="B46" s="269" t="str">
        <f t="shared" si="0"/>
        <v>Learning and development</v>
      </c>
      <c r="C46" s="169"/>
      <c r="D46" s="291"/>
      <c r="E46" s="291"/>
      <c r="F46" s="291"/>
      <c r="G46" s="315"/>
      <c r="H46" s="315"/>
      <c r="I46" s="315"/>
      <c r="J46" s="315"/>
      <c r="K46" s="315"/>
      <c r="L46" s="316"/>
      <c r="M46" s="316"/>
      <c r="N46" s="316"/>
      <c r="O46" s="316"/>
      <c r="P46" s="316"/>
      <c r="Q46" s="316"/>
      <c r="R46" s="316"/>
      <c r="S46" s="316"/>
      <c r="T46" s="316"/>
      <c r="U46" s="316"/>
      <c r="V46" s="316"/>
      <c r="W46" s="316"/>
      <c r="X46" s="316"/>
      <c r="Y46" s="316"/>
      <c r="Z46" s="316"/>
      <c r="AA46" s="316"/>
      <c r="AB46" s="316"/>
      <c r="AC46" s="312"/>
    </row>
    <row r="47" spans="1:29" ht="60" x14ac:dyDescent="0.25">
      <c r="A47" s="178">
        <f t="shared" si="0"/>
        <v>7.1</v>
      </c>
      <c r="B47" s="225" t="str">
        <f t="shared" si="0"/>
        <v>Contractors willingness to positively engage in the Employee Skills Plan. ESP in place before start of scheme with a value &gt;£1 million</v>
      </c>
      <c r="C47" s="29" t="str">
        <f>C22</f>
        <v>Core</v>
      </c>
      <c r="D47" s="290">
        <f>AVERAGE(G47:AB47)</f>
        <v>0.5</v>
      </c>
      <c r="E47" s="290">
        <f>'7_Learning &amp; Development'!E6</f>
        <v>0.5</v>
      </c>
      <c r="F47" s="290"/>
      <c r="G47" s="313">
        <f>E47</f>
        <v>0.5</v>
      </c>
      <c r="H47" s="313"/>
      <c r="I47" s="313"/>
      <c r="J47" s="313"/>
      <c r="K47" s="313"/>
      <c r="L47" s="314"/>
      <c r="M47" s="314"/>
      <c r="N47" s="314"/>
      <c r="O47" s="314"/>
      <c r="P47" s="314"/>
      <c r="Q47" s="314"/>
      <c r="R47" s="314"/>
      <c r="S47" s="314"/>
      <c r="T47" s="314"/>
      <c r="U47" s="314"/>
      <c r="V47" s="314"/>
      <c r="W47" s="314"/>
      <c r="X47" s="314"/>
      <c r="Y47" s="314"/>
      <c r="Z47" s="314"/>
      <c r="AA47" s="314"/>
      <c r="AB47" s="314"/>
    </row>
    <row r="48" spans="1:29" s="173" customFormat="1" x14ac:dyDescent="0.25">
      <c r="A48" s="267">
        <f t="shared" si="0"/>
        <v>8</v>
      </c>
      <c r="B48" s="269" t="str">
        <f t="shared" si="0"/>
        <v>Community</v>
      </c>
      <c r="C48" s="169"/>
      <c r="D48" s="291"/>
      <c r="E48" s="291"/>
      <c r="F48" s="291"/>
      <c r="G48" s="315"/>
      <c r="H48" s="315"/>
      <c r="I48" s="315"/>
      <c r="J48" s="315"/>
      <c r="K48" s="315"/>
      <c r="L48" s="316"/>
      <c r="M48" s="316"/>
      <c r="N48" s="316"/>
      <c r="O48" s="316"/>
      <c r="P48" s="316"/>
      <c r="Q48" s="316"/>
      <c r="R48" s="316"/>
      <c r="S48" s="316"/>
      <c r="T48" s="316"/>
      <c r="U48" s="316"/>
      <c r="V48" s="316"/>
      <c r="W48" s="316"/>
      <c r="X48" s="316"/>
      <c r="Y48" s="316"/>
      <c r="Z48" s="316"/>
      <c r="AA48" s="316"/>
      <c r="AB48" s="316"/>
      <c r="AC48" s="312"/>
    </row>
    <row r="49" spans="1:29" ht="30" x14ac:dyDescent="0.25">
      <c r="A49" s="178">
        <f t="shared" si="0"/>
        <v>8.1</v>
      </c>
      <c r="B49" s="225" t="str">
        <f t="shared" si="0"/>
        <v>Considerate Constructors Score (in scheme &amp; end of scheme)</v>
      </c>
      <c r="C49" s="29" t="str">
        <f>C24</f>
        <v>Core</v>
      </c>
      <c r="D49" s="290" t="e">
        <f>AVERAGE(G49:AB49)</f>
        <v>#N/A</v>
      </c>
      <c r="E49" s="290" t="e">
        <f>'8_Community'!E6</f>
        <v>#N/A</v>
      </c>
      <c r="F49" s="290"/>
      <c r="G49" s="313" t="e">
        <f>E49</f>
        <v>#N/A</v>
      </c>
      <c r="H49" s="313"/>
      <c r="I49" s="313"/>
      <c r="J49" s="313"/>
      <c r="K49" s="313"/>
      <c r="L49" s="314"/>
      <c r="M49" s="314"/>
      <c r="N49" s="314"/>
      <c r="O49" s="314"/>
      <c r="P49" s="314"/>
      <c r="Q49" s="314"/>
      <c r="R49" s="314"/>
      <c r="S49" s="314"/>
      <c r="T49" s="314"/>
      <c r="U49" s="314"/>
      <c r="V49" s="314"/>
      <c r="W49" s="314"/>
      <c r="X49" s="314"/>
      <c r="Y49" s="314"/>
      <c r="Z49" s="314"/>
      <c r="AA49" s="314"/>
      <c r="AB49" s="314"/>
    </row>
    <row r="50" spans="1:29" s="173" customFormat="1" x14ac:dyDescent="0.25">
      <c r="A50" s="267">
        <f t="shared" si="0"/>
        <v>9</v>
      </c>
      <c r="B50" s="269" t="str">
        <f t="shared" si="0"/>
        <v>Traffic management</v>
      </c>
      <c r="C50" s="169"/>
      <c r="D50" s="291"/>
      <c r="E50" s="291"/>
      <c r="F50" s="291"/>
      <c r="G50" s="315"/>
      <c r="H50" s="315"/>
      <c r="I50" s="315"/>
      <c r="J50" s="315"/>
      <c r="K50" s="315"/>
      <c r="L50" s="316"/>
      <c r="M50" s="316"/>
      <c r="N50" s="316"/>
      <c r="O50" s="316"/>
      <c r="P50" s="316"/>
      <c r="Q50" s="316"/>
      <c r="R50" s="316"/>
      <c r="S50" s="316"/>
      <c r="T50" s="316"/>
      <c r="U50" s="316"/>
      <c r="V50" s="316"/>
      <c r="W50" s="316"/>
      <c r="X50" s="316"/>
      <c r="Y50" s="316"/>
      <c r="Z50" s="316"/>
      <c r="AA50" s="316"/>
      <c r="AB50" s="316"/>
      <c r="AC50" s="312"/>
    </row>
    <row r="51" spans="1:29" ht="30" x14ac:dyDescent="0.25">
      <c r="A51" s="178">
        <f t="shared" si="0"/>
        <v>9.1</v>
      </c>
      <c r="B51" s="225" t="str">
        <f t="shared" si="0"/>
        <v>Satisfaction against key aspects of the service (in scheme &amp; end of scheme)</v>
      </c>
      <c r="C51" s="29" t="str">
        <f>C26</f>
        <v>Core</v>
      </c>
      <c r="D51" s="290">
        <f>AVERAGE(G51:AB51)</f>
        <v>0.5</v>
      </c>
      <c r="E51" s="290">
        <f>'9_Traffic Management'!E6</f>
        <v>0.5</v>
      </c>
      <c r="F51" s="290"/>
      <c r="G51" s="313">
        <f>E51</f>
        <v>0.5</v>
      </c>
      <c r="H51" s="313"/>
      <c r="I51" s="313"/>
      <c r="J51" s="313"/>
      <c r="K51" s="313"/>
      <c r="L51" s="314"/>
      <c r="M51" s="314"/>
      <c r="N51" s="314"/>
      <c r="O51" s="314"/>
      <c r="P51" s="314"/>
      <c r="Q51" s="314"/>
      <c r="R51" s="314"/>
      <c r="S51" s="314"/>
      <c r="T51" s="314"/>
      <c r="U51" s="314"/>
      <c r="V51" s="314"/>
      <c r="W51" s="314"/>
      <c r="X51" s="314"/>
      <c r="Y51" s="314"/>
      <c r="Z51" s="314"/>
      <c r="AA51" s="314"/>
      <c r="AB51" s="314"/>
    </row>
    <row r="52" spans="1:29" s="173" customFormat="1" x14ac:dyDescent="0.25">
      <c r="A52" s="267">
        <f t="shared" si="0"/>
        <v>10</v>
      </c>
      <c r="B52" s="269" t="str">
        <f t="shared" si="0"/>
        <v>Innovation and quality for money</v>
      </c>
      <c r="C52" s="169"/>
      <c r="D52" s="291"/>
      <c r="E52" s="291"/>
      <c r="F52" s="291"/>
      <c r="G52" s="315"/>
      <c r="H52" s="315"/>
      <c r="I52" s="315"/>
      <c r="J52" s="315"/>
      <c r="K52" s="315"/>
      <c r="L52" s="316"/>
      <c r="M52" s="316"/>
      <c r="N52" s="316"/>
      <c r="O52" s="316"/>
      <c r="P52" s="316"/>
      <c r="Q52" s="316"/>
      <c r="R52" s="316"/>
      <c r="S52" s="316"/>
      <c r="T52" s="316"/>
      <c r="U52" s="316"/>
      <c r="V52" s="316"/>
      <c r="W52" s="316"/>
      <c r="X52" s="316"/>
      <c r="Y52" s="316"/>
      <c r="Z52" s="316"/>
      <c r="AA52" s="316"/>
      <c r="AB52" s="316"/>
      <c r="AC52" s="312"/>
    </row>
    <row r="53" spans="1:29" ht="30" x14ac:dyDescent="0.25">
      <c r="A53" s="178">
        <f t="shared" si="0"/>
        <v>10.1</v>
      </c>
      <c r="B53" s="225" t="str">
        <f t="shared" si="0"/>
        <v>ECI Savings as a percentage of initial target price</v>
      </c>
      <c r="C53" s="29" t="str">
        <f>C28</f>
        <v>Core</v>
      </c>
      <c r="D53" s="290" t="e">
        <f>AVERAGE(G53:AB53)</f>
        <v>#DIV/0!</v>
      </c>
      <c r="E53" s="290" t="e">
        <f>'10_Innovation &amp; Value for Money'!E6</f>
        <v>#DIV/0!</v>
      </c>
      <c r="F53" s="290"/>
      <c r="G53" s="313" t="e">
        <f>E53</f>
        <v>#DIV/0!</v>
      </c>
      <c r="H53" s="313"/>
      <c r="I53" s="313"/>
      <c r="J53" s="313"/>
      <c r="K53" s="313"/>
      <c r="L53" s="314"/>
      <c r="M53" s="314"/>
      <c r="N53" s="314"/>
      <c r="O53" s="314"/>
      <c r="P53" s="314"/>
      <c r="Q53" s="314"/>
      <c r="R53" s="314"/>
      <c r="S53" s="314"/>
      <c r="T53" s="314"/>
      <c r="U53" s="314"/>
      <c r="V53" s="314"/>
      <c r="W53" s="314"/>
      <c r="X53" s="314"/>
      <c r="Y53" s="314"/>
      <c r="Z53" s="314"/>
      <c r="AA53" s="314"/>
      <c r="AB53" s="314"/>
    </row>
  </sheetData>
  <sheetProtection sheet="1" objects="1" scenarios="1" insertColumns="0" deleteColumns="0"/>
  <phoneticPr fontId="10" type="noConversion"/>
  <printOptions gridLines="1"/>
  <pageMargins left="0.74803149606299213" right="0.39370078740157483" top="1.1417322834645669" bottom="0.98425196850393704" header="0.51181102362204722" footer="0.51181102362204722"/>
  <pageSetup paperSize="8" scale="48" fitToWidth="0" orientation="landscape" r:id="rId1"/>
  <headerFooter alignWithMargins="0">
    <oddHeader>&amp;L&amp;"Calibri,Bold"&amp;16MHA Medium Schemes Framework Performance Toolkit
&amp;A&amp;R© &amp;G</oddHeader>
    <oddFooter>&amp;L&amp;"Calibri,Bold"&amp;F&amp;RPrinted : &amp;D</oddFooter>
  </headerFooter>
  <rowBreaks count="1" manualBreakCount="1">
    <brk id="31"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72"/>
  <sheetViews>
    <sheetView topLeftCell="A49" zoomScale="80" zoomScaleNormal="80" workbookViewId="0">
      <selection activeCell="P16" sqref="P16"/>
    </sheetView>
  </sheetViews>
  <sheetFormatPr defaultRowHeight="15" x14ac:dyDescent="0.25"/>
  <cols>
    <col min="1" max="1" width="18.42578125" style="83" customWidth="1"/>
    <col min="2" max="2" width="42.7109375" style="83" customWidth="1"/>
    <col min="3" max="3" width="21" style="83" customWidth="1"/>
    <col min="4" max="5" width="11.140625" style="26" customWidth="1"/>
    <col min="6" max="6" width="10.7109375" style="26" customWidth="1"/>
    <col min="7" max="7" width="11.42578125" customWidth="1"/>
  </cols>
  <sheetData>
    <row r="1" spans="1:7" x14ac:dyDescent="0.25">
      <c r="A1" s="21" t="s">
        <v>65</v>
      </c>
      <c r="B1" s="35">
        <f>'Scheme Details'!C10</f>
        <v>0</v>
      </c>
      <c r="C1" s="35"/>
      <c r="D1" s="28"/>
      <c r="E1" s="28"/>
    </row>
    <row r="2" spans="1:7" x14ac:dyDescent="0.25">
      <c r="A2" s="21" t="s">
        <v>66</v>
      </c>
      <c r="B2" s="35">
        <f>'Scheme Details'!C11</f>
        <v>0</v>
      </c>
      <c r="C2" s="35"/>
      <c r="D2" s="28"/>
      <c r="E2" s="28"/>
    </row>
    <row r="3" spans="1:7" x14ac:dyDescent="0.25">
      <c r="A3" s="21" t="s">
        <v>72</v>
      </c>
      <c r="B3" s="167">
        <f>'Scheme Details'!C21</f>
        <v>0</v>
      </c>
      <c r="C3" s="167"/>
      <c r="D3" s="28"/>
      <c r="E3" s="28"/>
    </row>
    <row r="4" spans="1:7" x14ac:dyDescent="0.25">
      <c r="A4" s="28" t="s">
        <v>67</v>
      </c>
      <c r="B4" s="35">
        <f>'Scheme Details'!C9</f>
        <v>0</v>
      </c>
      <c r="C4" s="35"/>
      <c r="D4" s="28"/>
      <c r="E4" s="28"/>
    </row>
    <row r="5" spans="1:7" ht="30" x14ac:dyDescent="0.25">
      <c r="A5" s="79" t="s">
        <v>68</v>
      </c>
      <c r="B5" s="35">
        <f>'Scheme Details'!C5</f>
        <v>0</v>
      </c>
      <c r="C5" s="35"/>
      <c r="D5" s="28"/>
      <c r="E5" s="28"/>
    </row>
    <row r="6" spans="1:7" s="53" customFormat="1" x14ac:dyDescent="0.25">
      <c r="A6" s="32"/>
      <c r="B6" s="170"/>
      <c r="C6" s="170"/>
      <c r="D6" s="64"/>
      <c r="E6" s="64"/>
      <c r="F6" s="54"/>
    </row>
    <row r="7" spans="1:7" s="173" customFormat="1" x14ac:dyDescent="0.25">
      <c r="A7" s="98"/>
      <c r="B7" s="98"/>
      <c r="C7" s="98"/>
      <c r="D7" s="171"/>
      <c r="E7" s="171"/>
      <c r="F7" s="172"/>
    </row>
    <row r="8" spans="1:7" s="176" customFormat="1" x14ac:dyDescent="0.25">
      <c r="A8" s="174"/>
      <c r="B8" s="174"/>
      <c r="C8" s="174"/>
      <c r="D8" s="175"/>
      <c r="E8" s="175"/>
      <c r="F8" s="175"/>
      <c r="G8" s="175"/>
    </row>
    <row r="9" spans="1:7" s="32" customFormat="1" ht="15.75" x14ac:dyDescent="0.25">
      <c r="A9" s="177"/>
      <c r="B9" s="160"/>
      <c r="C9" s="160"/>
      <c r="D9" s="64"/>
      <c r="E9" s="64"/>
      <c r="F9" s="64"/>
    </row>
    <row r="10" spans="1:7" s="53" customFormat="1" x14ac:dyDescent="0.25">
      <c r="A10" s="178"/>
      <c r="B10" s="29"/>
      <c r="C10" s="29"/>
      <c r="D10" s="179"/>
      <c r="E10" s="179"/>
      <c r="F10" s="54"/>
    </row>
    <row r="11" spans="1:7" s="53" customFormat="1" x14ac:dyDescent="0.25">
      <c r="A11" s="178"/>
      <c r="B11" s="29"/>
      <c r="C11" s="29"/>
      <c r="D11" s="179"/>
      <c r="E11" s="179"/>
      <c r="F11" s="54"/>
    </row>
    <row r="12" spans="1:7" s="32" customFormat="1" ht="15.75" x14ac:dyDescent="0.25">
      <c r="A12" s="177"/>
      <c r="B12" s="160"/>
      <c r="C12" s="160"/>
      <c r="D12" s="180"/>
      <c r="E12" s="180"/>
      <c r="F12" s="64"/>
    </row>
    <row r="13" spans="1:7" s="53" customFormat="1" x14ac:dyDescent="0.25">
      <c r="A13" s="178"/>
      <c r="B13" s="29"/>
      <c r="C13" s="29"/>
      <c r="D13" s="179"/>
      <c r="E13" s="179"/>
      <c r="F13" s="54"/>
    </row>
    <row r="14" spans="1:7" s="53" customFormat="1" x14ac:dyDescent="0.25">
      <c r="A14" s="178"/>
      <c r="B14" s="29"/>
      <c r="C14" s="29"/>
      <c r="D14" s="179"/>
      <c r="E14" s="179"/>
      <c r="F14" s="54"/>
    </row>
    <row r="15" spans="1:7" s="32" customFormat="1" ht="15.75" x14ac:dyDescent="0.25">
      <c r="A15" s="177"/>
      <c r="B15" s="160"/>
      <c r="C15" s="160"/>
      <c r="D15" s="64"/>
      <c r="E15" s="64"/>
      <c r="F15" s="64"/>
    </row>
    <row r="16" spans="1:7" s="53" customFormat="1" ht="45.75" customHeight="1" x14ac:dyDescent="0.25">
      <c r="A16" s="178"/>
      <c r="B16" s="29"/>
      <c r="C16" s="29"/>
      <c r="D16" s="54"/>
      <c r="E16" s="54"/>
      <c r="F16" s="54"/>
    </row>
    <row r="17" spans="1:6" s="53" customFormat="1" x14ac:dyDescent="0.25">
      <c r="A17" s="178"/>
      <c r="B17" s="29"/>
      <c r="C17" s="29"/>
      <c r="D17" s="179"/>
      <c r="E17" s="179"/>
      <c r="F17" s="54"/>
    </row>
    <row r="18" spans="1:6" s="32" customFormat="1" ht="15.75" x14ac:dyDescent="0.25">
      <c r="A18" s="177"/>
      <c r="B18" s="160"/>
      <c r="C18" s="160"/>
      <c r="D18" s="64"/>
      <c r="E18" s="64"/>
      <c r="F18" s="64"/>
    </row>
    <row r="19" spans="1:6" s="53" customFormat="1" x14ac:dyDescent="0.25">
      <c r="A19" s="178"/>
      <c r="B19" s="29"/>
      <c r="C19" s="29"/>
      <c r="D19" s="181"/>
      <c r="E19" s="181"/>
      <c r="F19" s="54"/>
    </row>
    <row r="20" spans="1:6" s="32" customFormat="1" ht="15.75" x14ac:dyDescent="0.25">
      <c r="A20" s="177"/>
      <c r="B20" s="160"/>
      <c r="C20" s="160"/>
      <c r="D20" s="64"/>
      <c r="E20" s="64"/>
      <c r="F20" s="64"/>
    </row>
    <row r="21" spans="1:6" s="53" customFormat="1" x14ac:dyDescent="0.25">
      <c r="A21" s="178"/>
      <c r="B21" s="29"/>
      <c r="C21" s="29"/>
      <c r="D21" s="179"/>
      <c r="E21" s="179"/>
      <c r="F21" s="54"/>
    </row>
    <row r="22" spans="1:6" s="32" customFormat="1" ht="15.75" x14ac:dyDescent="0.25">
      <c r="A22" s="177"/>
      <c r="B22" s="160"/>
      <c r="C22" s="160"/>
      <c r="D22" s="64"/>
      <c r="E22" s="64"/>
      <c r="F22" s="64"/>
    </row>
    <row r="23" spans="1:6" s="53" customFormat="1" x14ac:dyDescent="0.25">
      <c r="A23" s="178"/>
      <c r="B23" s="29"/>
      <c r="C23" s="29"/>
      <c r="D23" s="54"/>
      <c r="E23" s="54"/>
      <c r="F23" s="54"/>
    </row>
    <row r="24" spans="1:6" s="53" customFormat="1" x14ac:dyDescent="0.25">
      <c r="A24" s="178"/>
      <c r="B24" s="29"/>
      <c r="C24" s="29"/>
      <c r="D24" s="54"/>
      <c r="E24" s="54"/>
      <c r="F24" s="54"/>
    </row>
    <row r="25" spans="1:6" s="32" customFormat="1" ht="15.75" x14ac:dyDescent="0.25">
      <c r="A25" s="177"/>
      <c r="B25" s="160"/>
      <c r="C25" s="160"/>
      <c r="D25" s="64"/>
      <c r="E25" s="64"/>
      <c r="F25" s="64"/>
    </row>
    <row r="26" spans="1:6" s="53" customFormat="1" x14ac:dyDescent="0.25">
      <c r="A26" s="178"/>
      <c r="B26" s="29"/>
      <c r="C26" s="29"/>
      <c r="D26" s="179"/>
      <c r="E26" s="179"/>
      <c r="F26" s="54"/>
    </row>
    <row r="27" spans="1:6" s="32" customFormat="1" ht="15.75" x14ac:dyDescent="0.25">
      <c r="A27" s="177"/>
      <c r="B27" s="160"/>
      <c r="C27" s="160"/>
      <c r="D27" s="129"/>
      <c r="E27" s="129"/>
      <c r="F27" s="64"/>
    </row>
    <row r="28" spans="1:6" s="53" customFormat="1" ht="15.75" x14ac:dyDescent="0.25">
      <c r="A28" s="168"/>
      <c r="B28" s="92"/>
      <c r="C28" s="92"/>
      <c r="D28" s="54"/>
      <c r="E28" s="54"/>
      <c r="F28" s="54"/>
    </row>
    <row r="29" spans="1:6" s="32" customFormat="1" ht="15.75" x14ac:dyDescent="0.25">
      <c r="A29" s="182"/>
      <c r="B29" s="160"/>
      <c r="C29" s="160"/>
      <c r="D29" s="64"/>
      <c r="E29" s="64"/>
      <c r="F29" s="64"/>
    </row>
    <row r="30" spans="1:6" s="53" customFormat="1" x14ac:dyDescent="0.25">
      <c r="A30" s="178"/>
      <c r="B30" s="29"/>
      <c r="C30" s="29"/>
      <c r="D30" s="179"/>
      <c r="E30" s="179"/>
      <c r="F30" s="54"/>
    </row>
    <row r="31" spans="1:6" s="53" customFormat="1" x14ac:dyDescent="0.25">
      <c r="A31" s="178"/>
      <c r="B31" s="29"/>
      <c r="C31" s="29"/>
      <c r="D31" s="179"/>
      <c r="E31" s="179"/>
      <c r="F31" s="54"/>
    </row>
    <row r="32" spans="1:6" s="32" customFormat="1" ht="15.75" x14ac:dyDescent="0.25">
      <c r="A32" s="177"/>
      <c r="B32" s="160"/>
      <c r="C32" s="160"/>
      <c r="D32" s="180"/>
      <c r="E32" s="180"/>
      <c r="F32" s="64"/>
    </row>
    <row r="33" spans="1:6" s="53" customFormat="1" x14ac:dyDescent="0.25">
      <c r="A33" s="178"/>
      <c r="B33" s="29"/>
      <c r="C33" s="29"/>
      <c r="D33" s="179"/>
      <c r="E33" s="179"/>
      <c r="F33" s="54"/>
    </row>
    <row r="34" spans="1:6" s="53" customFormat="1" x14ac:dyDescent="0.25">
      <c r="A34" s="178"/>
      <c r="B34" s="29"/>
      <c r="C34" s="29"/>
      <c r="D34" s="179"/>
      <c r="E34" s="179"/>
      <c r="F34" s="54"/>
    </row>
    <row r="35" spans="1:6" s="53" customFormat="1" x14ac:dyDescent="0.25">
      <c r="A35" s="178"/>
      <c r="B35" s="29"/>
      <c r="C35" s="29"/>
      <c r="D35" s="179"/>
      <c r="E35" s="179"/>
      <c r="F35" s="54"/>
    </row>
    <row r="36" spans="1:6" s="32" customFormat="1" ht="15.75" x14ac:dyDescent="0.25">
      <c r="A36" s="177"/>
      <c r="B36" s="160"/>
      <c r="C36" s="160"/>
      <c r="D36" s="64"/>
      <c r="E36" s="64"/>
      <c r="F36" s="64"/>
    </row>
    <row r="37" spans="1:6" s="53" customFormat="1" x14ac:dyDescent="0.25">
      <c r="A37" s="178"/>
      <c r="B37" s="29"/>
      <c r="C37" s="29"/>
      <c r="D37" s="54"/>
      <c r="E37" s="54"/>
      <c r="F37" s="54"/>
    </row>
    <row r="38" spans="1:6" s="53" customFormat="1" x14ac:dyDescent="0.25">
      <c r="A38" s="29"/>
      <c r="B38" s="29"/>
      <c r="C38" s="29"/>
      <c r="D38" s="54"/>
      <c r="E38" s="54"/>
      <c r="F38" s="54"/>
    </row>
    <row r="39" spans="1:6" s="53" customFormat="1" x14ac:dyDescent="0.25">
      <c r="A39" s="29"/>
      <c r="B39" s="29"/>
      <c r="C39" s="29"/>
      <c r="D39" s="54"/>
      <c r="E39" s="54"/>
      <c r="F39" s="54"/>
    </row>
    <row r="40" spans="1:6" s="173" customFormat="1" x14ac:dyDescent="0.25">
      <c r="A40" s="98"/>
      <c r="B40" s="98"/>
      <c r="C40" s="98"/>
      <c r="D40" s="172"/>
      <c r="E40" s="172"/>
      <c r="F40" s="172"/>
    </row>
    <row r="41" spans="1:6" s="173" customFormat="1" x14ac:dyDescent="0.25">
      <c r="A41" s="98"/>
      <c r="B41" s="98"/>
      <c r="C41" s="98"/>
      <c r="D41" s="172"/>
      <c r="E41" s="172"/>
      <c r="F41" s="172"/>
    </row>
    <row r="42" spans="1:6" s="53" customFormat="1" x14ac:dyDescent="0.25">
      <c r="A42" s="29"/>
      <c r="B42" s="29"/>
      <c r="C42" s="29"/>
      <c r="D42" s="179"/>
      <c r="E42" s="179"/>
      <c r="F42" s="54"/>
    </row>
    <row r="43" spans="1:6" s="53" customFormat="1" x14ac:dyDescent="0.25">
      <c r="A43" s="29"/>
      <c r="B43" s="29"/>
      <c r="C43" s="29"/>
      <c r="D43" s="54"/>
      <c r="E43" s="54"/>
      <c r="F43" s="54"/>
    </row>
    <row r="44" spans="1:6" s="173" customFormat="1" x14ac:dyDescent="0.25">
      <c r="A44" s="98"/>
      <c r="B44" s="98"/>
      <c r="C44" s="98"/>
      <c r="D44" s="172"/>
      <c r="E44" s="172"/>
      <c r="F44" s="172"/>
    </row>
    <row r="45" spans="1:6" s="53" customFormat="1" x14ac:dyDescent="0.25">
      <c r="A45" s="29"/>
      <c r="B45" s="29"/>
      <c r="C45" s="29"/>
      <c r="D45" s="54"/>
      <c r="E45" s="54"/>
      <c r="F45" s="54"/>
    </row>
    <row r="46" spans="1:6" s="53" customFormat="1" x14ac:dyDescent="0.25">
      <c r="A46" s="29"/>
      <c r="B46" s="29"/>
      <c r="C46" s="29"/>
      <c r="D46" s="54"/>
      <c r="E46" s="54"/>
      <c r="F46" s="54"/>
    </row>
    <row r="47" spans="1:6" s="173" customFormat="1" x14ac:dyDescent="0.25">
      <c r="A47" s="98"/>
      <c r="B47" s="98"/>
      <c r="C47" s="98"/>
      <c r="D47" s="172"/>
      <c r="E47" s="172"/>
      <c r="F47" s="172"/>
    </row>
    <row r="48" spans="1:6" s="53" customFormat="1" x14ac:dyDescent="0.25">
      <c r="A48" s="29"/>
      <c r="B48" s="29"/>
      <c r="C48" s="29"/>
      <c r="D48" s="54"/>
      <c r="E48" s="54"/>
      <c r="F48" s="54"/>
    </row>
    <row r="49" spans="1:6" s="53" customFormat="1" x14ac:dyDescent="0.25">
      <c r="A49" s="29"/>
      <c r="B49" s="29"/>
      <c r="C49" s="29"/>
      <c r="D49" s="54"/>
      <c r="E49" s="54"/>
      <c r="F49" s="54"/>
    </row>
    <row r="50" spans="1:6" s="173" customFormat="1" x14ac:dyDescent="0.25">
      <c r="A50" s="98"/>
      <c r="B50" s="98"/>
      <c r="C50" s="98"/>
      <c r="D50" s="172"/>
      <c r="E50" s="172"/>
      <c r="F50" s="172"/>
    </row>
    <row r="51" spans="1:6" s="53" customFormat="1" x14ac:dyDescent="0.25">
      <c r="A51" s="29"/>
      <c r="B51" s="29"/>
      <c r="C51" s="29"/>
      <c r="D51" s="54"/>
      <c r="E51" s="54"/>
      <c r="F51" s="54"/>
    </row>
    <row r="52" spans="1:6" s="173" customFormat="1" x14ac:dyDescent="0.25">
      <c r="A52" s="98"/>
      <c r="B52" s="98"/>
      <c r="C52" s="98"/>
      <c r="D52" s="172"/>
      <c r="E52" s="172"/>
      <c r="F52" s="172"/>
    </row>
    <row r="53" spans="1:6" s="53" customFormat="1" x14ac:dyDescent="0.25">
      <c r="A53" s="29"/>
      <c r="B53" s="29"/>
      <c r="C53" s="29"/>
      <c r="D53" s="54"/>
      <c r="E53" s="54"/>
      <c r="F53" s="54"/>
    </row>
    <row r="54" spans="1:6" s="173" customFormat="1" x14ac:dyDescent="0.25">
      <c r="A54" s="98"/>
      <c r="B54" s="98"/>
      <c r="C54" s="98"/>
      <c r="D54" s="172"/>
      <c r="E54" s="172"/>
      <c r="F54" s="172"/>
    </row>
    <row r="55" spans="1:6" s="53" customFormat="1" x14ac:dyDescent="0.25">
      <c r="A55" s="29"/>
      <c r="B55" s="29"/>
      <c r="C55" s="29"/>
      <c r="D55" s="54"/>
      <c r="E55" s="54"/>
      <c r="F55" s="54"/>
    </row>
    <row r="56" spans="1:6" s="53" customFormat="1" x14ac:dyDescent="0.25">
      <c r="A56" s="29"/>
      <c r="B56" s="29"/>
      <c r="C56" s="29"/>
      <c r="D56" s="54"/>
      <c r="E56" s="54"/>
      <c r="F56" s="54"/>
    </row>
    <row r="57" spans="1:6" s="173" customFormat="1" x14ac:dyDescent="0.25">
      <c r="A57" s="98"/>
      <c r="B57" s="98"/>
      <c r="C57" s="98"/>
      <c r="D57" s="172"/>
      <c r="E57" s="172"/>
      <c r="F57" s="172"/>
    </row>
    <row r="58" spans="1:6" s="53" customFormat="1" x14ac:dyDescent="0.25">
      <c r="A58" s="29"/>
      <c r="B58" s="29"/>
      <c r="C58" s="29"/>
      <c r="D58" s="54"/>
      <c r="E58" s="54"/>
      <c r="F58" s="54"/>
    </row>
    <row r="59" spans="1:6" s="173" customFormat="1" x14ac:dyDescent="0.25">
      <c r="A59" s="98"/>
      <c r="B59" s="98"/>
      <c r="C59" s="98"/>
      <c r="D59" s="172"/>
      <c r="E59" s="172"/>
      <c r="F59" s="172"/>
    </row>
    <row r="60" spans="1:6" s="53" customFormat="1" x14ac:dyDescent="0.25">
      <c r="A60" s="29"/>
      <c r="B60" s="29"/>
      <c r="C60" s="29"/>
      <c r="D60" s="54"/>
      <c r="E60" s="54"/>
      <c r="F60" s="54"/>
    </row>
    <row r="61" spans="1:6" s="173" customFormat="1" x14ac:dyDescent="0.25">
      <c r="A61" s="98"/>
      <c r="B61" s="98"/>
      <c r="C61" s="98"/>
      <c r="D61" s="172"/>
      <c r="E61" s="172"/>
      <c r="F61" s="172"/>
    </row>
    <row r="62" spans="1:6" s="53" customFormat="1" x14ac:dyDescent="0.25">
      <c r="A62" s="29"/>
      <c r="B62" s="29"/>
      <c r="C62" s="29"/>
      <c r="D62" s="54"/>
      <c r="E62" s="54"/>
      <c r="F62" s="54"/>
    </row>
    <row r="63" spans="1:6" s="53" customFormat="1" x14ac:dyDescent="0.25">
      <c r="A63" s="29"/>
      <c r="B63" s="29"/>
      <c r="C63" s="29"/>
      <c r="D63" s="54"/>
      <c r="E63" s="54"/>
      <c r="F63" s="54"/>
    </row>
    <row r="64" spans="1:6" s="173" customFormat="1" x14ac:dyDescent="0.25">
      <c r="A64" s="98"/>
      <c r="B64" s="98"/>
      <c r="C64" s="98"/>
      <c r="D64" s="172"/>
      <c r="E64" s="172"/>
      <c r="F64" s="172"/>
    </row>
    <row r="65" spans="1:6" s="53" customFormat="1" x14ac:dyDescent="0.25">
      <c r="A65" s="29"/>
      <c r="B65" s="29"/>
      <c r="C65" s="29"/>
      <c r="D65" s="54"/>
      <c r="E65" s="54"/>
      <c r="F65" s="54"/>
    </row>
    <row r="66" spans="1:6" s="53" customFormat="1" x14ac:dyDescent="0.25">
      <c r="A66" s="29"/>
      <c r="B66" s="29"/>
      <c r="C66" s="29"/>
      <c r="D66" s="54"/>
      <c r="E66" s="54"/>
      <c r="F66" s="54"/>
    </row>
    <row r="67" spans="1:6" s="53" customFormat="1" x14ac:dyDescent="0.25">
      <c r="A67" s="29"/>
      <c r="B67" s="29"/>
      <c r="C67" s="29"/>
      <c r="D67" s="54"/>
      <c r="E67" s="54"/>
      <c r="F67" s="54"/>
    </row>
    <row r="68" spans="1:6" s="173" customFormat="1" x14ac:dyDescent="0.25">
      <c r="A68" s="98"/>
      <c r="B68" s="98"/>
      <c r="C68" s="98"/>
      <c r="D68" s="172"/>
      <c r="E68" s="172"/>
      <c r="F68" s="172"/>
    </row>
    <row r="69" spans="1:6" s="53" customFormat="1" x14ac:dyDescent="0.25">
      <c r="A69" s="29"/>
      <c r="B69" s="29"/>
      <c r="C69" s="29"/>
      <c r="D69" s="54"/>
      <c r="E69" s="54"/>
      <c r="F69" s="54"/>
    </row>
    <row r="70" spans="1:6" s="53" customFormat="1" x14ac:dyDescent="0.25">
      <c r="A70" s="29"/>
      <c r="B70" s="29"/>
      <c r="C70" s="29"/>
      <c r="D70" s="54"/>
      <c r="E70" s="54"/>
      <c r="F70" s="54"/>
    </row>
    <row r="71" spans="1:6" s="53" customFormat="1" x14ac:dyDescent="0.25">
      <c r="A71" s="29"/>
      <c r="B71" s="29"/>
      <c r="C71" s="29"/>
      <c r="D71" s="54"/>
      <c r="E71" s="54"/>
      <c r="F71" s="54"/>
    </row>
    <row r="72" spans="1:6" s="53" customFormat="1" x14ac:dyDescent="0.25">
      <c r="A72" s="29"/>
      <c r="B72" s="29"/>
      <c r="C72" s="29"/>
      <c r="D72" s="54"/>
      <c r="E72" s="54"/>
      <c r="F72" s="54"/>
    </row>
  </sheetData>
  <sheetProtection sheet="1" objects="1" scenarios="1"/>
  <pageMargins left="0.74803149606299213" right="0.39370078740157483" top="1.1417322834645669" bottom="0.98425196850393704" header="0.51181102362204722" footer="0.51181102362204722"/>
  <pageSetup paperSize="8" scale="63" orientation="portrait" r:id="rId1"/>
  <headerFooter alignWithMargins="0">
    <oddHeader>&amp;L&amp;"Calibri,Bold"&amp;16MHA Medium Schemes Framework Performance Toolkit
&amp;A&amp;R© &amp;G</oddHeader>
    <oddFooter>&amp;L&amp;"Calibri,Bold"&amp;F&amp;RPrinted : &amp;D</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A40"/>
  <sheetViews>
    <sheetView zoomScale="70" zoomScaleNormal="70" workbookViewId="0">
      <selection activeCell="G39" sqref="G39"/>
    </sheetView>
  </sheetViews>
  <sheetFormatPr defaultRowHeight="15" x14ac:dyDescent="0.25"/>
  <cols>
    <col min="1" max="1" width="21.140625" style="139" customWidth="1"/>
    <col min="2" max="2" width="42.7109375" style="320" customWidth="1"/>
    <col min="3" max="3" width="21" style="319" customWidth="1"/>
    <col min="4" max="4" width="18.85546875" style="257" customWidth="1"/>
    <col min="5" max="5" width="22.85546875" style="257" customWidth="1"/>
    <col min="6" max="6" width="7.7109375" style="257" customWidth="1"/>
    <col min="7" max="9" width="14.5703125" style="304" customWidth="1"/>
    <col min="10" max="26" width="9.140625" style="294"/>
    <col min="27" max="27" width="9.140625" style="295"/>
    <col min="28" max="16384" width="9.140625" style="53"/>
  </cols>
  <sheetData>
    <row r="1" spans="1:27" x14ac:dyDescent="0.25">
      <c r="A1" s="277" t="s">
        <v>65</v>
      </c>
      <c r="B1" s="377">
        <f>'Scheme Details'!C10</f>
        <v>0</v>
      </c>
      <c r="C1" s="35"/>
      <c r="D1" s="258"/>
      <c r="E1" s="258"/>
      <c r="F1" s="258"/>
      <c r="G1" s="293"/>
      <c r="H1" s="293"/>
      <c r="I1" s="293"/>
    </row>
    <row r="2" spans="1:27" x14ac:dyDescent="0.25">
      <c r="A2" s="277" t="s">
        <v>66</v>
      </c>
      <c r="B2" s="377">
        <f>'Scheme Details'!C11</f>
        <v>0</v>
      </c>
      <c r="C2" s="35"/>
      <c r="D2" s="258"/>
      <c r="E2" s="258"/>
      <c r="F2" s="258"/>
      <c r="G2" s="293"/>
      <c r="H2" s="293"/>
      <c r="I2" s="293"/>
    </row>
    <row r="3" spans="1:27" s="31" customFormat="1" ht="30" x14ac:dyDescent="0.25">
      <c r="A3" s="233" t="s">
        <v>460</v>
      </c>
      <c r="B3" s="406" t="s">
        <v>458</v>
      </c>
      <c r="C3" s="407">
        <f>'Scheme Details'!$C$21</f>
        <v>0</v>
      </c>
      <c r="D3" s="409" t="s">
        <v>459</v>
      </c>
      <c r="E3" s="408">
        <f>'Scheme Details'!$C$22</f>
        <v>0</v>
      </c>
      <c r="F3" s="402"/>
      <c r="G3" s="403"/>
      <c r="H3" s="403"/>
      <c r="I3" s="403"/>
      <c r="J3" s="404"/>
      <c r="K3" s="404"/>
      <c r="L3" s="404"/>
      <c r="M3" s="404"/>
      <c r="N3" s="404"/>
      <c r="O3" s="404"/>
      <c r="P3" s="404"/>
      <c r="Q3" s="404"/>
      <c r="R3" s="404"/>
      <c r="S3" s="404"/>
      <c r="T3" s="404"/>
      <c r="U3" s="404"/>
      <c r="V3" s="404"/>
      <c r="W3" s="404"/>
      <c r="X3" s="404"/>
      <c r="Y3" s="404"/>
      <c r="Z3" s="404"/>
      <c r="AA3" s="405"/>
    </row>
    <row r="4" spans="1:27" x14ac:dyDescent="0.25">
      <c r="A4" s="278" t="s">
        <v>67</v>
      </c>
      <c r="B4" s="377">
        <f>'Scheme Details'!C9</f>
        <v>0</v>
      </c>
      <c r="C4" s="35"/>
      <c r="D4" s="258"/>
      <c r="E4" s="258"/>
      <c r="F4" s="258"/>
      <c r="G4" s="293"/>
      <c r="H4" s="293"/>
      <c r="I4" s="293"/>
    </row>
    <row r="5" spans="1:27" ht="30" x14ac:dyDescent="0.25">
      <c r="A5" s="279" t="s">
        <v>68</v>
      </c>
      <c r="B5" s="377">
        <f>'Scheme Details'!C5</f>
        <v>0</v>
      </c>
      <c r="C5" s="35"/>
      <c r="D5" s="258"/>
      <c r="E5" s="258"/>
      <c r="F5" s="258"/>
      <c r="G5" s="293"/>
      <c r="H5" s="293"/>
      <c r="I5" s="293"/>
    </row>
    <row r="6" spans="1:27" x14ac:dyDescent="0.25">
      <c r="A6" s="265"/>
      <c r="B6" s="268"/>
      <c r="C6" s="167"/>
      <c r="D6" s="258"/>
      <c r="E6" s="258"/>
      <c r="F6" s="258"/>
      <c r="G6" s="293"/>
      <c r="H6" s="293"/>
      <c r="I6" s="293"/>
    </row>
    <row r="7" spans="1:27" s="275" customFormat="1" ht="23.25" x14ac:dyDescent="0.25">
      <c r="A7" s="266"/>
      <c r="B7" s="270" t="s">
        <v>433</v>
      </c>
      <c r="C7" s="108"/>
      <c r="D7" s="259"/>
      <c r="E7" s="259" t="s">
        <v>214</v>
      </c>
      <c r="F7" s="259"/>
      <c r="G7" s="296" t="s">
        <v>358</v>
      </c>
      <c r="H7" s="296"/>
      <c r="I7" s="296"/>
      <c r="J7" s="296"/>
      <c r="K7" s="296"/>
      <c r="L7" s="296"/>
      <c r="M7" s="296"/>
      <c r="N7" s="296"/>
      <c r="O7" s="296"/>
      <c r="P7" s="296"/>
      <c r="Q7" s="296"/>
      <c r="R7" s="296"/>
      <c r="S7" s="296"/>
      <c r="T7" s="296"/>
      <c r="U7" s="296"/>
      <c r="V7" s="296"/>
      <c r="W7" s="296"/>
      <c r="X7" s="296"/>
      <c r="Y7" s="296"/>
      <c r="Z7" s="296"/>
      <c r="AA7" s="297"/>
    </row>
    <row r="8" spans="1:27" s="284" customFormat="1" x14ac:dyDescent="0.25">
      <c r="A8" s="280"/>
      <c r="B8" s="281"/>
      <c r="C8" s="282"/>
      <c r="D8" s="283"/>
      <c r="E8" s="283">
        <f>E3</f>
        <v>0</v>
      </c>
      <c r="F8" s="283"/>
      <c r="G8" s="298">
        <v>42370</v>
      </c>
      <c r="H8" s="298"/>
      <c r="I8" s="298"/>
      <c r="J8" s="298"/>
      <c r="K8" s="298"/>
      <c r="L8" s="298"/>
      <c r="M8" s="299"/>
      <c r="N8" s="299"/>
      <c r="O8" s="299"/>
      <c r="P8" s="299"/>
      <c r="Q8" s="299"/>
      <c r="R8" s="299"/>
      <c r="S8" s="299"/>
      <c r="T8" s="299"/>
      <c r="U8" s="299"/>
      <c r="V8" s="299"/>
      <c r="W8" s="299"/>
      <c r="X8" s="299"/>
      <c r="Y8" s="299"/>
      <c r="Z8" s="299"/>
      <c r="AA8" s="300"/>
    </row>
    <row r="9" spans="1:27" s="32" customFormat="1" ht="15.75" x14ac:dyDescent="0.25">
      <c r="A9" s="271">
        <v>1</v>
      </c>
      <c r="B9" s="272" t="s">
        <v>53</v>
      </c>
      <c r="C9" s="272"/>
      <c r="D9" s="273"/>
      <c r="E9" s="273"/>
      <c r="F9" s="273"/>
      <c r="G9" s="301"/>
      <c r="H9" s="301"/>
      <c r="I9" s="301"/>
      <c r="J9" s="302"/>
      <c r="K9" s="302"/>
      <c r="L9" s="302"/>
      <c r="M9" s="302"/>
      <c r="N9" s="302"/>
      <c r="O9" s="302"/>
      <c r="P9" s="302"/>
      <c r="Q9" s="302"/>
      <c r="R9" s="302"/>
      <c r="S9" s="302"/>
      <c r="T9" s="302"/>
      <c r="U9" s="302"/>
      <c r="V9" s="302"/>
      <c r="W9" s="302"/>
      <c r="X9" s="302"/>
      <c r="Y9" s="302"/>
      <c r="Z9" s="302"/>
      <c r="AA9" s="303"/>
    </row>
    <row r="10" spans="1:27" x14ac:dyDescent="0.25">
      <c r="A10" s="178"/>
      <c r="B10" s="321"/>
      <c r="C10" s="29"/>
      <c r="J10" s="305"/>
      <c r="K10" s="305"/>
      <c r="L10" s="305"/>
      <c r="M10" s="305"/>
      <c r="N10" s="305"/>
      <c r="O10" s="305"/>
      <c r="P10" s="305"/>
      <c r="Q10" s="305"/>
      <c r="R10" s="305"/>
      <c r="S10" s="305"/>
      <c r="T10" s="305"/>
      <c r="U10" s="305"/>
      <c r="V10" s="305"/>
      <c r="W10" s="305"/>
      <c r="X10" s="305"/>
      <c r="Y10" s="305"/>
      <c r="Z10" s="305"/>
    </row>
    <row r="11" spans="1:27" s="32" customFormat="1" ht="15.75" x14ac:dyDescent="0.25">
      <c r="A11" s="271">
        <v>2</v>
      </c>
      <c r="B11" s="272" t="s">
        <v>15</v>
      </c>
      <c r="C11" s="272"/>
      <c r="D11" s="273"/>
      <c r="E11" s="273"/>
      <c r="F11" s="273"/>
      <c r="G11" s="301"/>
      <c r="H11" s="301"/>
      <c r="I11" s="301"/>
      <c r="J11" s="302"/>
      <c r="K11" s="302"/>
      <c r="L11" s="302"/>
      <c r="M11" s="302"/>
      <c r="N11" s="302"/>
      <c r="O11" s="302"/>
      <c r="P11" s="302"/>
      <c r="Q11" s="302"/>
      <c r="R11" s="302"/>
      <c r="S11" s="302"/>
      <c r="T11" s="302"/>
      <c r="U11" s="302"/>
      <c r="V11" s="302"/>
      <c r="W11" s="302"/>
      <c r="X11" s="302"/>
      <c r="Y11" s="302"/>
      <c r="Z11" s="302"/>
      <c r="AA11" s="303"/>
    </row>
    <row r="12" spans="1:27" ht="66.75" customHeight="1" x14ac:dyDescent="0.25">
      <c r="A12" s="178">
        <f>'MHA MSF2 KPI''s'!E5</f>
        <v>2.2000000000000002</v>
      </c>
      <c r="B12" s="321" t="str">
        <f>'MHA MSF2 KPI''s'!F5</f>
        <v>Percentage satisfaction of Tier 2 suppliers with MHA Framework Contractor against MHA standard questionnaire</v>
      </c>
      <c r="C12" s="321" t="str">
        <f>'MHA MSF2 KPI''s'!G5</f>
        <v>Optional - Locally determined</v>
      </c>
      <c r="E12" s="257">
        <f>'2_Service'!C14</f>
        <v>0</v>
      </c>
      <c r="G12" s="304">
        <f>E12</f>
        <v>0</v>
      </c>
      <c r="J12" s="305"/>
      <c r="K12" s="305"/>
      <c r="L12" s="305"/>
      <c r="M12" s="305"/>
      <c r="N12" s="305"/>
      <c r="O12" s="305"/>
      <c r="P12" s="305"/>
      <c r="Q12" s="305"/>
      <c r="R12" s="305"/>
      <c r="S12" s="305"/>
      <c r="T12" s="305"/>
      <c r="U12" s="305"/>
      <c r="V12" s="305"/>
      <c r="W12" s="305"/>
      <c r="X12" s="305"/>
      <c r="Y12" s="305"/>
      <c r="Z12" s="305"/>
    </row>
    <row r="13" spans="1:27" ht="45" x14ac:dyDescent="0.25">
      <c r="A13" s="178">
        <f>'MHA MSF2 KPI''s'!E6</f>
        <v>2.2999999999999998</v>
      </c>
      <c r="B13" s="321" t="str">
        <f>'MHA MSF2 KPI''s'!F6</f>
        <v>Supply chain payments - percentage of payments to supply chain made in accordancxe with MHA Fair Payment Charter</v>
      </c>
      <c r="C13" s="321" t="str">
        <f>'MHA MSF2 KPI''s'!G6</f>
        <v>Optional - Locally determined</v>
      </c>
      <c r="E13" s="257">
        <f>'2_Service'!C15</f>
        <v>0</v>
      </c>
      <c r="G13" s="304">
        <f>E13</f>
        <v>0</v>
      </c>
      <c r="J13" s="305"/>
      <c r="K13" s="305"/>
      <c r="L13" s="305"/>
      <c r="M13" s="305"/>
      <c r="N13" s="305"/>
      <c r="O13" s="305"/>
      <c r="P13" s="305"/>
      <c r="Q13" s="305"/>
      <c r="R13" s="305"/>
      <c r="S13" s="305"/>
      <c r="T13" s="305"/>
      <c r="U13" s="305"/>
      <c r="V13" s="305"/>
      <c r="W13" s="305"/>
      <c r="X13" s="305"/>
      <c r="Y13" s="305"/>
      <c r="Z13" s="305"/>
    </row>
    <row r="14" spans="1:27" s="32" customFormat="1" ht="15.75" x14ac:dyDescent="0.25">
      <c r="A14" s="271">
        <v>3</v>
      </c>
      <c r="B14" s="272" t="s">
        <v>16</v>
      </c>
      <c r="C14" s="272"/>
      <c r="D14" s="273"/>
      <c r="E14" s="273"/>
      <c r="F14" s="273"/>
      <c r="G14" s="301"/>
      <c r="H14" s="301"/>
      <c r="I14" s="301"/>
      <c r="J14" s="302"/>
      <c r="K14" s="302"/>
      <c r="L14" s="302"/>
      <c r="M14" s="302"/>
      <c r="N14" s="302"/>
      <c r="O14" s="302"/>
      <c r="P14" s="302"/>
      <c r="Q14" s="302"/>
      <c r="R14" s="302"/>
      <c r="S14" s="302"/>
      <c r="T14" s="302"/>
      <c r="U14" s="302"/>
      <c r="V14" s="302"/>
      <c r="W14" s="302"/>
      <c r="X14" s="302"/>
      <c r="Y14" s="302"/>
      <c r="Z14" s="302"/>
      <c r="AA14" s="303"/>
    </row>
    <row r="15" spans="1:27" ht="45" x14ac:dyDescent="0.25">
      <c r="A15" s="178">
        <f>'MHA MSF2 KPI''s'!E9</f>
        <v>3.2</v>
      </c>
      <c r="B15" s="321" t="str">
        <f>'MHA MSF2 KPI''s'!F9</f>
        <v>Percentage of disallowed costs due to works not complying with the works information against adjusted target</v>
      </c>
      <c r="C15" s="321" t="str">
        <f>'MHA MSF2 KPI''s'!G9</f>
        <v>Optional - Locally determined</v>
      </c>
      <c r="E15" s="257">
        <f>'3_Right First Time'!C14</f>
        <v>0</v>
      </c>
      <c r="G15" s="304">
        <f t="shared" ref="G15:G17" si="0">E15</f>
        <v>0</v>
      </c>
      <c r="J15" s="305"/>
      <c r="K15" s="305"/>
      <c r="L15" s="305"/>
      <c r="M15" s="305"/>
      <c r="N15" s="305"/>
      <c r="O15" s="305"/>
      <c r="P15" s="305"/>
      <c r="Q15" s="305"/>
      <c r="R15" s="305"/>
      <c r="S15" s="305"/>
      <c r="T15" s="305"/>
      <c r="U15" s="305"/>
      <c r="V15" s="305"/>
      <c r="W15" s="305"/>
      <c r="X15" s="305"/>
      <c r="Y15" s="305"/>
      <c r="Z15" s="305"/>
    </row>
    <row r="16" spans="1:27" ht="30" x14ac:dyDescent="0.25">
      <c r="A16" s="178">
        <f>'MHA MSF2 KPI''s'!E10</f>
        <v>3.3</v>
      </c>
      <c r="B16" s="416" t="str">
        <f>'MHA MSF2 KPI''s'!F10</f>
        <v>No of NCR's per £100k</v>
      </c>
      <c r="C16" s="416" t="str">
        <f>'MHA MSF2 KPI''s'!G10</f>
        <v>Optional - Locally determined</v>
      </c>
      <c r="E16" s="257" t="e">
        <f>'3_Right First Time'!C15</f>
        <v>#DIV/0!</v>
      </c>
      <c r="G16" s="304" t="e">
        <f t="shared" si="0"/>
        <v>#DIV/0!</v>
      </c>
      <c r="J16" s="305"/>
      <c r="K16" s="305"/>
      <c r="L16" s="305"/>
      <c r="M16" s="305"/>
      <c r="N16" s="305"/>
      <c r="O16" s="305"/>
      <c r="P16" s="305"/>
      <c r="Q16" s="305"/>
      <c r="R16" s="305"/>
      <c r="S16" s="305"/>
      <c r="T16" s="305"/>
      <c r="U16" s="305"/>
      <c r="V16" s="305"/>
      <c r="W16" s="305"/>
      <c r="X16" s="305"/>
      <c r="Y16" s="305"/>
      <c r="Z16" s="305"/>
    </row>
    <row r="17" spans="1:27" ht="30" x14ac:dyDescent="0.25">
      <c r="A17" s="178">
        <f>'MHA MSF2 KPI''s'!E11</f>
        <v>3.4</v>
      </c>
      <c r="B17" s="416" t="str">
        <f>'MHA MSF2 KPI''s'!F11</f>
        <v>Percentage of NCR's closed out in the agreed timescale</v>
      </c>
      <c r="C17" s="416" t="str">
        <f>'MHA MSF2 KPI''s'!G11</f>
        <v>Optional - Locally determined</v>
      </c>
      <c r="E17" s="257" t="e">
        <f>'3_Right First Time'!C16</f>
        <v>#DIV/0!</v>
      </c>
      <c r="G17" s="304" t="e">
        <f t="shared" si="0"/>
        <v>#DIV/0!</v>
      </c>
      <c r="J17" s="305"/>
      <c r="K17" s="305"/>
      <c r="L17" s="305"/>
      <c r="M17" s="305"/>
      <c r="N17" s="305"/>
      <c r="O17" s="305"/>
      <c r="P17" s="305"/>
      <c r="Q17" s="305"/>
      <c r="R17" s="305"/>
      <c r="S17" s="305"/>
      <c r="T17" s="305"/>
      <c r="U17" s="305"/>
      <c r="V17" s="305"/>
      <c r="W17" s="305"/>
      <c r="X17" s="305"/>
      <c r="Y17" s="305"/>
      <c r="Z17" s="305"/>
    </row>
    <row r="18" spans="1:27" s="32" customFormat="1" ht="15.75" x14ac:dyDescent="0.25">
      <c r="A18" s="271">
        <v>4</v>
      </c>
      <c r="B18" s="272" t="s">
        <v>17</v>
      </c>
      <c r="C18" s="272"/>
      <c r="D18" s="273"/>
      <c r="E18" s="273"/>
      <c r="F18" s="273"/>
      <c r="G18" s="301"/>
      <c r="H18" s="301"/>
      <c r="I18" s="301"/>
      <c r="J18" s="302"/>
      <c r="K18" s="302"/>
      <c r="L18" s="302"/>
      <c r="M18" s="302"/>
      <c r="N18" s="302"/>
      <c r="O18" s="302"/>
      <c r="P18" s="302"/>
      <c r="Q18" s="302"/>
      <c r="R18" s="302"/>
      <c r="S18" s="302"/>
      <c r="T18" s="302"/>
      <c r="U18" s="302"/>
      <c r="V18" s="302"/>
      <c r="W18" s="302"/>
      <c r="X18" s="302"/>
      <c r="Y18" s="302"/>
      <c r="Z18" s="302"/>
      <c r="AA18" s="303"/>
    </row>
    <row r="19" spans="1:27" s="157" customFormat="1" ht="45" x14ac:dyDescent="0.25">
      <c r="A19" s="325">
        <f>'MHA MSF2 KPI''s'!E14</f>
        <v>4.2</v>
      </c>
      <c r="B19" s="326" t="str">
        <f>'MHA MSF2 KPI''s'!F14</f>
        <v>Cost Performance - comparison of budget cost of work to actual cost of work performed (percentage)</v>
      </c>
      <c r="C19" s="192" t="str">
        <f>'MHA MSF2 KPI''s'!G14</f>
        <v>Optional - Locally determined</v>
      </c>
      <c r="D19" s="323"/>
      <c r="E19" s="323">
        <f>'4_Cost management'!C14</f>
        <v>0</v>
      </c>
      <c r="F19" s="323"/>
      <c r="G19" s="304">
        <f t="shared" ref="G19:G22" si="1">E19</f>
        <v>0</v>
      </c>
      <c r="H19" s="304"/>
      <c r="I19" s="304"/>
      <c r="J19" s="305"/>
      <c r="K19" s="305"/>
      <c r="L19" s="324"/>
      <c r="M19" s="324"/>
      <c r="N19" s="324"/>
      <c r="O19" s="324"/>
      <c r="P19" s="324"/>
      <c r="Q19" s="324"/>
      <c r="R19" s="324"/>
      <c r="S19" s="324"/>
      <c r="T19" s="324"/>
      <c r="U19" s="324"/>
      <c r="V19" s="324"/>
      <c r="W19" s="324"/>
      <c r="X19" s="324"/>
      <c r="Y19" s="324"/>
      <c r="Z19" s="324"/>
      <c r="AA19" s="329"/>
    </row>
    <row r="20" spans="1:27" s="157" customFormat="1" ht="45" x14ac:dyDescent="0.25">
      <c r="A20" s="325">
        <f>'MHA MSF2 KPI''s'!E15</f>
        <v>4.3</v>
      </c>
      <c r="B20" s="326" t="str">
        <f>'MHA MSF2 KPI''s'!F15</f>
        <v>Accurately priced compensation events - Percentage of initial value of submitted CE's to final agreed value</v>
      </c>
      <c r="C20" s="326" t="str">
        <f>'MHA MSF2 KPI''s'!G15</f>
        <v>Optional - Locally determined</v>
      </c>
      <c r="D20" s="323"/>
      <c r="E20" s="323">
        <f>'4_Cost management'!C15</f>
        <v>0</v>
      </c>
      <c r="F20" s="323"/>
      <c r="G20" s="304">
        <f t="shared" si="1"/>
        <v>0</v>
      </c>
      <c r="H20" s="304"/>
      <c r="I20" s="304"/>
      <c r="J20" s="305"/>
      <c r="K20" s="305"/>
      <c r="L20" s="324"/>
      <c r="M20" s="324"/>
      <c r="N20" s="324"/>
      <c r="O20" s="324"/>
      <c r="P20" s="324"/>
      <c r="Q20" s="324"/>
      <c r="R20" s="324"/>
      <c r="S20" s="324"/>
      <c r="T20" s="324"/>
      <c r="U20" s="324"/>
      <c r="V20" s="324"/>
      <c r="W20" s="324"/>
      <c r="X20" s="324"/>
      <c r="Y20" s="324"/>
      <c r="Z20" s="324"/>
      <c r="AA20" s="329"/>
    </row>
    <row r="21" spans="1:27" s="157" customFormat="1" ht="30" x14ac:dyDescent="0.25">
      <c r="A21" s="325">
        <f>'MHA MSF2 KPI''s'!E16</f>
        <v>4.4000000000000004</v>
      </c>
      <c r="B21" s="326" t="str">
        <f>'MHA MSF2 KPI''s'!F16</f>
        <v>Accuracy of cost and payment records expressed as a percentage</v>
      </c>
      <c r="C21" s="326" t="str">
        <f>'MHA MSF2 KPI''s'!G16</f>
        <v>Optional - Locally determined</v>
      </c>
      <c r="D21" s="323"/>
      <c r="E21" s="323">
        <f>'4_Cost management'!C16</f>
        <v>0</v>
      </c>
      <c r="F21" s="323"/>
      <c r="G21" s="304">
        <f t="shared" si="1"/>
        <v>0</v>
      </c>
      <c r="H21" s="304"/>
      <c r="I21" s="304"/>
      <c r="J21" s="305"/>
      <c r="K21" s="305"/>
      <c r="L21" s="324"/>
      <c r="M21" s="324"/>
      <c r="N21" s="324"/>
      <c r="O21" s="324"/>
      <c r="P21" s="324"/>
      <c r="Q21" s="324"/>
      <c r="R21" s="324"/>
      <c r="S21" s="324"/>
      <c r="T21" s="324"/>
      <c r="U21" s="324"/>
      <c r="V21" s="324"/>
      <c r="W21" s="324"/>
      <c r="X21" s="324"/>
      <c r="Y21" s="324"/>
      <c r="Z21" s="324"/>
      <c r="AA21" s="329"/>
    </row>
    <row r="22" spans="1:27" s="157" customFormat="1" ht="30" x14ac:dyDescent="0.25">
      <c r="A22" s="325">
        <f>'MHA MSF2 KPI''s'!E17</f>
        <v>4.5</v>
      </c>
      <c r="B22" s="326" t="str">
        <f>'MHA MSF2 KPI''s'!F17</f>
        <v>Percentage of compensation events agreed in relation to the number submitted</v>
      </c>
      <c r="C22" s="326" t="str">
        <f>'MHA MSF2 KPI''s'!G17</f>
        <v>Optional - Locally determined</v>
      </c>
      <c r="D22" s="323"/>
      <c r="E22" s="323">
        <f>'4_Cost management'!C17</f>
        <v>0</v>
      </c>
      <c r="F22" s="323"/>
      <c r="G22" s="304">
        <f t="shared" si="1"/>
        <v>0</v>
      </c>
      <c r="H22" s="304"/>
      <c r="I22" s="304"/>
      <c r="J22" s="305"/>
      <c r="K22" s="305"/>
      <c r="L22" s="324"/>
      <c r="M22" s="324"/>
      <c r="N22" s="324"/>
      <c r="O22" s="324"/>
      <c r="P22" s="324"/>
      <c r="Q22" s="324"/>
      <c r="R22" s="324"/>
      <c r="S22" s="324"/>
      <c r="T22" s="324"/>
      <c r="U22" s="324"/>
      <c r="V22" s="324"/>
      <c r="W22" s="324"/>
      <c r="X22" s="324"/>
      <c r="Y22" s="324"/>
      <c r="Z22" s="324"/>
      <c r="AA22" s="329"/>
    </row>
    <row r="23" spans="1:27" s="32" customFormat="1" ht="15.75" x14ac:dyDescent="0.25">
      <c r="A23" s="271">
        <v>5</v>
      </c>
      <c r="B23" s="272" t="s">
        <v>18</v>
      </c>
      <c r="C23" s="272"/>
      <c r="D23" s="273"/>
      <c r="E23" s="273"/>
      <c r="F23" s="273"/>
      <c r="G23" s="301"/>
      <c r="H23" s="301"/>
      <c r="I23" s="301"/>
      <c r="J23" s="302"/>
      <c r="K23" s="302"/>
      <c r="L23" s="302"/>
      <c r="M23" s="302"/>
      <c r="N23" s="302"/>
      <c r="O23" s="302"/>
      <c r="P23" s="302"/>
      <c r="Q23" s="302"/>
      <c r="R23" s="302"/>
      <c r="S23" s="302"/>
      <c r="T23" s="302"/>
      <c r="U23" s="302"/>
      <c r="V23" s="302"/>
      <c r="W23" s="302"/>
      <c r="X23" s="302"/>
      <c r="Y23" s="302"/>
      <c r="Z23" s="302"/>
      <c r="AA23" s="303"/>
    </row>
    <row r="24" spans="1:27" s="157" customFormat="1" ht="30" x14ac:dyDescent="0.25">
      <c r="A24" s="322">
        <f>'MHA MSF2 KPI''s'!E20</f>
        <v>5.2</v>
      </c>
      <c r="B24" s="161" t="str">
        <f>'MHA MSF2 KPI''s'!F20</f>
        <v>Predictability of time</v>
      </c>
      <c r="C24" s="161" t="str">
        <f>'MHA MSF2 KPI''s'!G20</f>
        <v>Optional - Locally determined</v>
      </c>
      <c r="D24" s="323"/>
      <c r="E24" s="323" t="e">
        <f>'5_Time'!C17</f>
        <v>#DIV/0!</v>
      </c>
      <c r="F24" s="323"/>
      <c r="G24" s="304" t="e">
        <f t="shared" ref="G24:G26" si="2">E24</f>
        <v>#DIV/0!</v>
      </c>
      <c r="H24" s="304"/>
      <c r="I24" s="304"/>
      <c r="J24" s="305"/>
      <c r="K24" s="305"/>
      <c r="L24" s="324"/>
      <c r="M24" s="324"/>
      <c r="N24" s="324"/>
      <c r="O24" s="324"/>
      <c r="P24" s="324"/>
      <c r="Q24" s="324"/>
      <c r="R24" s="324"/>
      <c r="S24" s="324"/>
      <c r="T24" s="324"/>
      <c r="U24" s="324"/>
      <c r="V24" s="324"/>
      <c r="W24" s="324"/>
      <c r="X24" s="324"/>
      <c r="Y24" s="324"/>
      <c r="Z24" s="324"/>
      <c r="AA24" s="329"/>
    </row>
    <row r="25" spans="1:27" s="157" customFormat="1" ht="30" x14ac:dyDescent="0.25">
      <c r="A25" s="322">
        <f>'MHA MSF2 KPI''s'!E21</f>
        <v>5.3</v>
      </c>
      <c r="B25" s="161" t="str">
        <f>'MHA MSF2 KPI''s'!F21</f>
        <v>Reliability and accuracy of programming of activities</v>
      </c>
      <c r="C25" s="161" t="str">
        <f>'MHA MSF2 KPI''s'!G21</f>
        <v>Optional - Locally determined</v>
      </c>
      <c r="D25" s="323"/>
      <c r="E25" s="323">
        <f>'5_Time'!C18</f>
        <v>0</v>
      </c>
      <c r="F25" s="323"/>
      <c r="G25" s="304">
        <f t="shared" si="2"/>
        <v>0</v>
      </c>
      <c r="H25" s="304"/>
      <c r="I25" s="304"/>
      <c r="J25" s="305"/>
      <c r="K25" s="305"/>
      <c r="L25" s="324"/>
      <c r="M25" s="324"/>
      <c r="N25" s="324"/>
      <c r="O25" s="324"/>
      <c r="P25" s="324"/>
      <c r="Q25" s="324"/>
      <c r="R25" s="324"/>
      <c r="S25" s="324"/>
      <c r="T25" s="324"/>
      <c r="U25" s="324"/>
      <c r="V25" s="324"/>
      <c r="W25" s="324"/>
      <c r="X25" s="324"/>
      <c r="Y25" s="324"/>
      <c r="Z25" s="324"/>
      <c r="AA25" s="329"/>
    </row>
    <row r="26" spans="1:27" s="157" customFormat="1" ht="30" x14ac:dyDescent="0.25">
      <c r="A26" s="322">
        <f>'MHA MSF2 KPI''s'!E22</f>
        <v>5.4</v>
      </c>
      <c r="B26" s="161" t="str">
        <f>'MHA MSF2 KPI''s'!F22</f>
        <v>Accuracy of duration for compensation events</v>
      </c>
      <c r="C26" s="161" t="str">
        <f>'MHA MSF2 KPI''s'!G22</f>
        <v>Optional - Locally determined</v>
      </c>
      <c r="D26" s="323"/>
      <c r="E26" s="323">
        <f>'5_Time'!C19</f>
        <v>0</v>
      </c>
      <c r="F26" s="323"/>
      <c r="G26" s="304">
        <f t="shared" si="2"/>
        <v>0</v>
      </c>
      <c r="H26" s="304"/>
      <c r="I26" s="304"/>
      <c r="J26" s="305"/>
      <c r="K26" s="305"/>
      <c r="L26" s="324"/>
      <c r="M26" s="324"/>
      <c r="N26" s="324"/>
      <c r="O26" s="324"/>
      <c r="P26" s="324"/>
      <c r="Q26" s="324"/>
      <c r="R26" s="324"/>
      <c r="S26" s="324"/>
      <c r="T26" s="324"/>
      <c r="U26" s="324"/>
      <c r="V26" s="324"/>
      <c r="W26" s="324"/>
      <c r="X26" s="324"/>
      <c r="Y26" s="324"/>
      <c r="Z26" s="324"/>
      <c r="AA26" s="329"/>
    </row>
    <row r="27" spans="1:27" s="32" customFormat="1" ht="15.75" x14ac:dyDescent="0.25">
      <c r="A27" s="271">
        <v>6</v>
      </c>
      <c r="B27" s="272" t="s">
        <v>19</v>
      </c>
      <c r="C27" s="272"/>
      <c r="D27" s="273"/>
      <c r="E27" s="273"/>
      <c r="F27" s="273"/>
      <c r="G27" s="301"/>
      <c r="H27" s="301"/>
      <c r="I27" s="301"/>
      <c r="J27" s="302"/>
      <c r="K27" s="302"/>
      <c r="L27" s="302"/>
      <c r="M27" s="302"/>
      <c r="N27" s="302"/>
      <c r="O27" s="302"/>
      <c r="P27" s="302"/>
      <c r="Q27" s="302"/>
      <c r="R27" s="302"/>
      <c r="S27" s="302"/>
      <c r="T27" s="302"/>
      <c r="U27" s="302"/>
      <c r="V27" s="302"/>
      <c r="W27" s="302"/>
      <c r="X27" s="302"/>
      <c r="Y27" s="302"/>
      <c r="Z27" s="302"/>
      <c r="AA27" s="303"/>
    </row>
    <row r="28" spans="1:27" x14ac:dyDescent="0.25">
      <c r="A28" s="178"/>
      <c r="B28" s="321"/>
      <c r="C28" s="29"/>
      <c r="J28" s="305"/>
      <c r="K28" s="305"/>
      <c r="L28" s="305"/>
      <c r="M28" s="305"/>
      <c r="N28" s="305"/>
      <c r="O28" s="305"/>
      <c r="P28" s="305"/>
      <c r="Q28" s="305"/>
      <c r="R28" s="305"/>
      <c r="S28" s="305"/>
      <c r="T28" s="305"/>
      <c r="U28" s="305"/>
      <c r="V28" s="305"/>
      <c r="W28" s="305"/>
      <c r="X28" s="305"/>
      <c r="Y28" s="305"/>
      <c r="Z28" s="305"/>
    </row>
    <row r="29" spans="1:27" s="32" customFormat="1" ht="15.75" x14ac:dyDescent="0.25">
      <c r="A29" s="271">
        <v>7</v>
      </c>
      <c r="B29" s="272" t="s">
        <v>20</v>
      </c>
      <c r="C29" s="272"/>
      <c r="D29" s="273"/>
      <c r="E29" s="273"/>
      <c r="F29" s="273"/>
      <c r="G29" s="301"/>
      <c r="H29" s="301"/>
      <c r="I29" s="301"/>
      <c r="J29" s="302"/>
      <c r="K29" s="302"/>
      <c r="L29" s="302"/>
      <c r="M29" s="302"/>
      <c r="N29" s="302"/>
      <c r="O29" s="302"/>
      <c r="P29" s="302"/>
      <c r="Q29" s="302"/>
      <c r="R29" s="302"/>
      <c r="S29" s="302"/>
      <c r="T29" s="302"/>
      <c r="U29" s="302"/>
      <c r="V29" s="302"/>
      <c r="W29" s="302"/>
      <c r="X29" s="302"/>
      <c r="Y29" s="302"/>
      <c r="Z29" s="302"/>
      <c r="AA29" s="303"/>
    </row>
    <row r="30" spans="1:27" ht="45" x14ac:dyDescent="0.25">
      <c r="A30" s="178">
        <f>'MHA MSF2 KPI''s'!E27</f>
        <v>7.2</v>
      </c>
      <c r="B30" s="321" t="str">
        <f>'MHA MSF2 KPI''s'!F27</f>
        <v>Percentage of targets achieved against number predicted to be achieved (in scheme &amp; end of scheme)</v>
      </c>
      <c r="C30" s="321" t="str">
        <f>'MHA MSF2 KPI''s'!G27</f>
        <v>Optional - Locally determined</v>
      </c>
      <c r="E30" s="257">
        <f>'7_Learning &amp; Development'!C15</f>
        <v>0</v>
      </c>
      <c r="G30" s="304">
        <f>E30</f>
        <v>0</v>
      </c>
      <c r="J30" s="305"/>
      <c r="K30" s="305"/>
      <c r="L30" s="305"/>
      <c r="M30" s="305"/>
      <c r="N30" s="305"/>
      <c r="O30" s="305"/>
      <c r="P30" s="305"/>
      <c r="Q30" s="305"/>
      <c r="R30" s="305"/>
      <c r="S30" s="305"/>
      <c r="T30" s="305"/>
      <c r="U30" s="305"/>
      <c r="V30" s="305"/>
      <c r="W30" s="305"/>
      <c r="X30" s="305"/>
      <c r="Y30" s="305"/>
      <c r="Z30" s="305"/>
    </row>
    <row r="31" spans="1:27" s="32" customFormat="1" ht="15.75" x14ac:dyDescent="0.25">
      <c r="A31" s="271">
        <v>8</v>
      </c>
      <c r="B31" s="272" t="s">
        <v>21</v>
      </c>
      <c r="C31" s="272"/>
      <c r="D31" s="273"/>
      <c r="E31" s="273"/>
      <c r="F31" s="273"/>
      <c r="G31" s="301"/>
      <c r="H31" s="301"/>
      <c r="I31" s="301"/>
      <c r="J31" s="302"/>
      <c r="K31" s="302"/>
      <c r="L31" s="302"/>
      <c r="M31" s="302"/>
      <c r="N31" s="302"/>
      <c r="O31" s="302"/>
      <c r="P31" s="302"/>
      <c r="Q31" s="302"/>
      <c r="R31" s="302"/>
      <c r="S31" s="302"/>
      <c r="T31" s="302"/>
      <c r="U31" s="302"/>
      <c r="V31" s="302"/>
      <c r="W31" s="302"/>
      <c r="X31" s="302"/>
      <c r="Y31" s="302"/>
      <c r="Z31" s="302"/>
      <c r="AA31" s="303"/>
    </row>
    <row r="32" spans="1:27" s="157" customFormat="1" ht="30" x14ac:dyDescent="0.25">
      <c r="A32" s="322">
        <f>'MHA MSF2 KPI''s'!E30</f>
        <v>8.1999999999999993</v>
      </c>
      <c r="B32" s="161" t="str">
        <f>'MHA MSF2 KPI''s'!F30</f>
        <v>Overall satisfaction with construction of the works (percentage)</v>
      </c>
      <c r="C32" s="161" t="str">
        <f>'MHA MSF2 KPI''s'!G30</f>
        <v>Optional - Locally determined</v>
      </c>
      <c r="D32" s="323"/>
      <c r="E32" s="323">
        <f>'8_Community'!C14</f>
        <v>0</v>
      </c>
      <c r="F32" s="323"/>
      <c r="G32" s="304">
        <f t="shared" ref="G32:G35" si="3">E32</f>
        <v>0</v>
      </c>
      <c r="H32" s="304"/>
      <c r="I32" s="304"/>
      <c r="J32" s="305"/>
      <c r="K32" s="305"/>
      <c r="L32" s="324"/>
      <c r="M32" s="324"/>
      <c r="N32" s="324"/>
      <c r="O32" s="324"/>
      <c r="P32" s="324"/>
      <c r="Q32" s="324"/>
      <c r="R32" s="324"/>
      <c r="S32" s="324"/>
      <c r="T32" s="324"/>
      <c r="U32" s="324"/>
      <c r="V32" s="324"/>
      <c r="W32" s="324"/>
      <c r="X32" s="324"/>
      <c r="Y32" s="324"/>
      <c r="Z32" s="324"/>
      <c r="AA32" s="329"/>
    </row>
    <row r="33" spans="1:27" s="157" customFormat="1" ht="30" x14ac:dyDescent="0.25">
      <c r="A33" s="322">
        <f>'MHA MSF2 KPI''s'!E31</f>
        <v>8.3000000000000007</v>
      </c>
      <c r="B33" s="161" t="str">
        <f>'MHA MSF2 KPI''s'!F31</f>
        <v>Percentage of customer enquiries responded to first time against target</v>
      </c>
      <c r="C33" s="161" t="str">
        <f>'MHA MSF2 KPI''s'!G31</f>
        <v>Optional - Locally determined</v>
      </c>
      <c r="D33" s="323"/>
      <c r="E33" s="323">
        <f>'8_Community'!C15</f>
        <v>0</v>
      </c>
      <c r="F33" s="323"/>
      <c r="G33" s="304">
        <f t="shared" si="3"/>
        <v>0</v>
      </c>
      <c r="H33" s="304"/>
      <c r="I33" s="304"/>
      <c r="J33" s="305"/>
      <c r="K33" s="305"/>
      <c r="L33" s="324"/>
      <c r="M33" s="324"/>
      <c r="N33" s="324"/>
      <c r="O33" s="324"/>
      <c r="P33" s="324"/>
      <c r="Q33" s="324"/>
      <c r="R33" s="324"/>
      <c r="S33" s="324"/>
      <c r="T33" s="324"/>
      <c r="U33" s="324"/>
      <c r="V33" s="324"/>
      <c r="W33" s="324"/>
      <c r="X33" s="324"/>
      <c r="Y33" s="324"/>
      <c r="Z33" s="324"/>
      <c r="AA33" s="329"/>
    </row>
    <row r="34" spans="1:27" s="157" customFormat="1" ht="30" x14ac:dyDescent="0.25">
      <c r="A34" s="322">
        <f>'MHA MSF2 KPI''s'!E32</f>
        <v>8.4</v>
      </c>
      <c r="B34" s="161" t="str">
        <f>'MHA MSF2 KPI''s'!F32</f>
        <v>Contractors level of engagement with the Scheme communications plan</v>
      </c>
      <c r="C34" s="161" t="str">
        <f>'MHA MSF2 KPI''s'!G32</f>
        <v>Optional - Locally determined</v>
      </c>
      <c r="D34" s="323"/>
      <c r="E34" s="323">
        <f>'8_Community'!C16</f>
        <v>0</v>
      </c>
      <c r="F34" s="323"/>
      <c r="G34" s="304">
        <f t="shared" si="3"/>
        <v>0</v>
      </c>
      <c r="H34" s="304"/>
      <c r="I34" s="304"/>
      <c r="J34" s="305"/>
      <c r="K34" s="305"/>
      <c r="L34" s="324"/>
      <c r="M34" s="324"/>
      <c r="N34" s="324"/>
      <c r="O34" s="324"/>
      <c r="P34" s="324"/>
      <c r="Q34" s="324"/>
      <c r="R34" s="324"/>
      <c r="S34" s="324"/>
      <c r="T34" s="324"/>
      <c r="U34" s="324"/>
      <c r="V34" s="324"/>
      <c r="W34" s="324"/>
      <c r="X34" s="324"/>
      <c r="Y34" s="324"/>
      <c r="Z34" s="324"/>
      <c r="AA34" s="329"/>
    </row>
    <row r="35" spans="1:27" s="197" customFormat="1" ht="30" x14ac:dyDescent="0.25">
      <c r="A35" s="322">
        <f>'MHA MSF2 KPI''s'!E33</f>
        <v>8.5</v>
      </c>
      <c r="B35" s="161" t="str">
        <f>'MHA MSF2 KPI''s'!F33</f>
        <v>Percentage of targets in communication plan met against number predicted to be achieved</v>
      </c>
      <c r="C35" s="161" t="str">
        <f>'MHA MSF2 KPI''s'!G33</f>
        <v>Optional - Locally determined</v>
      </c>
      <c r="D35" s="327"/>
      <c r="E35" s="323">
        <f>'8_Community'!C17</f>
        <v>0</v>
      </c>
      <c r="F35" s="327"/>
      <c r="G35" s="304">
        <f t="shared" si="3"/>
        <v>0</v>
      </c>
      <c r="H35" s="304"/>
      <c r="I35" s="304"/>
      <c r="J35" s="305"/>
      <c r="K35" s="305"/>
      <c r="L35" s="328"/>
      <c r="M35" s="328"/>
      <c r="N35" s="328"/>
      <c r="O35" s="328"/>
      <c r="P35" s="328"/>
      <c r="Q35" s="328"/>
      <c r="R35" s="328"/>
      <c r="S35" s="328"/>
      <c r="T35" s="328"/>
      <c r="U35" s="328"/>
      <c r="V35" s="328"/>
      <c r="W35" s="328"/>
      <c r="X35" s="328"/>
      <c r="Y35" s="328"/>
      <c r="Z35" s="328"/>
      <c r="AA35" s="330"/>
    </row>
    <row r="36" spans="1:27" s="32" customFormat="1" ht="15.75" x14ac:dyDescent="0.25">
      <c r="A36" s="274">
        <v>9</v>
      </c>
      <c r="B36" s="272" t="s">
        <v>22</v>
      </c>
      <c r="C36" s="272"/>
      <c r="D36" s="273"/>
      <c r="E36" s="273"/>
      <c r="F36" s="273"/>
      <c r="G36" s="301"/>
      <c r="H36" s="301"/>
      <c r="I36" s="301"/>
      <c r="J36" s="302"/>
      <c r="K36" s="302"/>
      <c r="L36" s="302"/>
      <c r="M36" s="302"/>
      <c r="N36" s="302"/>
      <c r="O36" s="302"/>
      <c r="P36" s="302"/>
      <c r="Q36" s="302"/>
      <c r="R36" s="302"/>
      <c r="S36" s="302"/>
      <c r="T36" s="302"/>
      <c r="U36" s="302"/>
      <c r="V36" s="302"/>
      <c r="W36" s="302"/>
      <c r="X36" s="302"/>
      <c r="Y36" s="302"/>
      <c r="Z36" s="302"/>
      <c r="AA36" s="303"/>
    </row>
    <row r="37" spans="1:27" x14ac:dyDescent="0.25">
      <c r="A37" s="178"/>
      <c r="B37" s="321"/>
      <c r="C37" s="29"/>
      <c r="J37" s="305"/>
      <c r="K37" s="305"/>
      <c r="L37" s="305"/>
      <c r="M37" s="305"/>
      <c r="N37" s="305"/>
      <c r="O37" s="305"/>
      <c r="P37" s="305"/>
      <c r="Q37" s="305"/>
      <c r="R37" s="305"/>
      <c r="S37" s="305"/>
      <c r="T37" s="305"/>
      <c r="U37" s="305"/>
      <c r="V37" s="305"/>
      <c r="W37" s="305"/>
      <c r="X37" s="305"/>
      <c r="Y37" s="305"/>
      <c r="Z37" s="305"/>
    </row>
    <row r="38" spans="1:27" s="32" customFormat="1" ht="15.75" x14ac:dyDescent="0.25">
      <c r="A38" s="271">
        <v>10</v>
      </c>
      <c r="B38" s="272" t="s">
        <v>23</v>
      </c>
      <c r="C38" s="272"/>
      <c r="D38" s="273"/>
      <c r="E38" s="273"/>
      <c r="F38" s="273"/>
      <c r="G38" s="301"/>
      <c r="H38" s="301"/>
      <c r="I38" s="301"/>
      <c r="J38" s="302"/>
      <c r="K38" s="302"/>
      <c r="L38" s="302"/>
      <c r="M38" s="302"/>
      <c r="N38" s="302"/>
      <c r="O38" s="302"/>
      <c r="P38" s="302"/>
      <c r="Q38" s="302"/>
      <c r="R38" s="302"/>
      <c r="S38" s="302"/>
      <c r="T38" s="302"/>
      <c r="U38" s="302"/>
      <c r="V38" s="302"/>
      <c r="W38" s="302"/>
      <c r="X38" s="302"/>
      <c r="Y38" s="302"/>
      <c r="Z38" s="302"/>
      <c r="AA38" s="303"/>
    </row>
    <row r="39" spans="1:27" ht="45" x14ac:dyDescent="0.25">
      <c r="A39" s="178">
        <f>'MHA MSF2 KPI''s'!E38</f>
        <v>10.199999999999999</v>
      </c>
      <c r="B39" s="321" t="str">
        <f>'MHA MSF2 KPI''s'!F38</f>
        <v>Satisfaction against key aspects that provide the right environment for innovation and value for money</v>
      </c>
      <c r="C39" s="321" t="str">
        <f>'MHA MSF2 KPI''s'!G38</f>
        <v>Optional - Locally determined</v>
      </c>
      <c r="E39" s="257">
        <f>'10_Innovation &amp; Value for Money'!C13</f>
        <v>0</v>
      </c>
      <c r="G39" s="304">
        <f>E39</f>
        <v>0</v>
      </c>
      <c r="J39" s="305"/>
      <c r="K39" s="305"/>
      <c r="L39" s="305"/>
      <c r="M39" s="305"/>
      <c r="N39" s="305"/>
      <c r="O39" s="305"/>
      <c r="P39" s="305"/>
      <c r="Q39" s="305"/>
      <c r="R39" s="305"/>
      <c r="S39" s="305"/>
      <c r="T39" s="305"/>
      <c r="U39" s="305"/>
      <c r="V39" s="305"/>
      <c r="W39" s="305"/>
      <c r="X39" s="305"/>
      <c r="Y39" s="305"/>
      <c r="Z39" s="305"/>
    </row>
    <row r="40" spans="1:27" ht="63" customHeight="1" x14ac:dyDescent="0.25">
      <c r="A40" s="178"/>
      <c r="B40" s="321"/>
      <c r="C40" s="29"/>
      <c r="J40" s="305"/>
      <c r="K40" s="305"/>
      <c r="L40" s="305"/>
      <c r="M40" s="305"/>
      <c r="N40" s="305"/>
      <c r="O40" s="305"/>
      <c r="P40" s="305"/>
      <c r="Q40" s="305"/>
      <c r="R40" s="305"/>
      <c r="S40" s="305"/>
      <c r="T40" s="305"/>
      <c r="U40" s="305"/>
      <c r="V40" s="305"/>
      <c r="W40" s="305"/>
      <c r="X40" s="305"/>
      <c r="Y40" s="305"/>
      <c r="Z40" s="305"/>
    </row>
  </sheetData>
  <sheetProtection insertColumns="0" deleteColumns="0"/>
  <printOptions gridLines="1"/>
  <pageMargins left="0.74803149606299213" right="0.39370078740157483" top="1.1417322834645669" bottom="0.98425196850393704" header="0.51181102362204722" footer="0.51181102362204722"/>
  <pageSetup paperSize="8" scale="57" orientation="landscape" r:id="rId1"/>
  <headerFooter alignWithMargins="0">
    <oddHeader>&amp;L&amp;"Calibri,Bold"&amp;16MHA Medium Schemes Framework Performance Toolkit
&amp;A&amp;R© &amp;G</oddHeader>
    <oddFooter>&amp;L&amp;"Calibri,Bold"&amp;F&amp;RPrinted : &amp;D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90"/>
  <sheetViews>
    <sheetView topLeftCell="A100" zoomScale="80" zoomScaleNormal="80" workbookViewId="0">
      <selection activeCell="P9" sqref="P9"/>
    </sheetView>
  </sheetViews>
  <sheetFormatPr defaultRowHeight="15" x14ac:dyDescent="0.25"/>
  <cols>
    <col min="1" max="1" width="18.42578125" style="319" customWidth="1"/>
    <col min="2" max="2" width="42.7109375" style="319" customWidth="1"/>
    <col min="3" max="3" width="21" style="319" customWidth="1"/>
    <col min="4" max="5" width="11.140625" style="26" customWidth="1"/>
    <col min="6" max="6" width="10.7109375" style="26" customWidth="1"/>
    <col min="7" max="7" width="11.42578125" customWidth="1"/>
  </cols>
  <sheetData>
    <row r="1" spans="1:25" s="53" customFormat="1" x14ac:dyDescent="0.25">
      <c r="A1" s="277" t="s">
        <v>65</v>
      </c>
      <c r="B1" s="377">
        <f>'Scheme Details'!C10</f>
        <v>0</v>
      </c>
      <c r="C1" s="35"/>
      <c r="D1" s="258"/>
      <c r="E1" s="258"/>
      <c r="F1" s="258"/>
      <c r="G1" s="293"/>
      <c r="H1" s="294"/>
      <c r="I1" s="294"/>
      <c r="J1" s="294"/>
      <c r="K1" s="294"/>
      <c r="L1" s="294"/>
      <c r="M1" s="294"/>
      <c r="N1" s="294"/>
      <c r="O1" s="294"/>
      <c r="P1" s="294"/>
      <c r="Q1" s="294"/>
      <c r="R1" s="294"/>
      <c r="S1" s="294"/>
      <c r="T1" s="294"/>
      <c r="U1" s="294"/>
      <c r="V1" s="294"/>
      <c r="W1" s="294"/>
      <c r="X1" s="294"/>
      <c r="Y1" s="295"/>
    </row>
    <row r="2" spans="1:25" s="53" customFormat="1" x14ac:dyDescent="0.25">
      <c r="A2" s="277" t="s">
        <v>66</v>
      </c>
      <c r="B2" s="377">
        <f>'Scheme Details'!C11</f>
        <v>0</v>
      </c>
      <c r="C2" s="35"/>
      <c r="D2" s="258"/>
      <c r="E2" s="258"/>
      <c r="F2" s="258"/>
      <c r="G2" s="293"/>
      <c r="H2" s="294"/>
      <c r="I2" s="294"/>
      <c r="J2" s="294"/>
      <c r="K2" s="294"/>
      <c r="L2" s="294"/>
      <c r="M2" s="294"/>
      <c r="N2" s="294"/>
      <c r="O2" s="294"/>
      <c r="P2" s="294"/>
      <c r="Q2" s="294"/>
      <c r="R2" s="294"/>
      <c r="S2" s="294"/>
      <c r="T2" s="294"/>
      <c r="U2" s="294"/>
      <c r="V2" s="294"/>
      <c r="W2" s="294"/>
      <c r="X2" s="294"/>
      <c r="Y2" s="295"/>
    </row>
    <row r="3" spans="1:25" s="31" customFormat="1" ht="30" x14ac:dyDescent="0.25">
      <c r="A3" s="233" t="s">
        <v>460</v>
      </c>
      <c r="B3" s="406" t="s">
        <v>458</v>
      </c>
      <c r="C3" s="407">
        <f>'Scheme Details'!$C$21</f>
        <v>0</v>
      </c>
      <c r="D3" s="409" t="s">
        <v>459</v>
      </c>
      <c r="E3" s="408">
        <f>'Scheme Details'!$C$22</f>
        <v>0</v>
      </c>
      <c r="F3" s="402"/>
      <c r="G3" s="403"/>
      <c r="H3" s="404"/>
      <c r="I3" s="404"/>
      <c r="J3" s="404"/>
      <c r="K3" s="404"/>
      <c r="L3" s="404"/>
      <c r="M3" s="404"/>
      <c r="N3" s="404"/>
      <c r="O3" s="404"/>
      <c r="P3" s="404"/>
      <c r="Q3" s="404"/>
      <c r="R3" s="404"/>
      <c r="S3" s="404"/>
      <c r="T3" s="404"/>
      <c r="U3" s="404"/>
      <c r="V3" s="404"/>
      <c r="W3" s="404"/>
      <c r="X3" s="404"/>
      <c r="Y3" s="405"/>
    </row>
    <row r="4" spans="1:25" s="53" customFormat="1" x14ac:dyDescent="0.25">
      <c r="A4" s="278" t="s">
        <v>67</v>
      </c>
      <c r="B4" s="377">
        <f>'Scheme Details'!C9</f>
        <v>0</v>
      </c>
      <c r="C4" s="35"/>
      <c r="D4" s="258"/>
      <c r="E4" s="258"/>
      <c r="F4" s="258"/>
      <c r="G4" s="293"/>
      <c r="H4" s="294"/>
      <c r="I4" s="294"/>
      <c r="J4" s="294"/>
      <c r="K4" s="294"/>
      <c r="L4" s="294"/>
      <c r="M4" s="294"/>
      <c r="N4" s="294"/>
      <c r="O4" s="294"/>
      <c r="P4" s="294"/>
      <c r="Q4" s="294"/>
      <c r="R4" s="294"/>
      <c r="S4" s="294"/>
      <c r="T4" s="294"/>
      <c r="U4" s="294"/>
      <c r="V4" s="294"/>
      <c r="W4" s="294"/>
      <c r="X4" s="294"/>
      <c r="Y4" s="295"/>
    </row>
    <row r="5" spans="1:25" s="53" customFormat="1" ht="30" x14ac:dyDescent="0.25">
      <c r="A5" s="279" t="s">
        <v>68</v>
      </c>
      <c r="B5" s="377">
        <f>'Scheme Details'!C5</f>
        <v>0</v>
      </c>
      <c r="C5" s="35"/>
      <c r="D5" s="258"/>
      <c r="E5" s="258"/>
      <c r="F5" s="258"/>
      <c r="G5" s="293"/>
      <c r="H5" s="294"/>
      <c r="I5" s="294"/>
      <c r="J5" s="294"/>
      <c r="K5" s="294"/>
      <c r="L5" s="294"/>
      <c r="M5" s="294"/>
      <c r="N5" s="294"/>
      <c r="O5" s="294"/>
      <c r="P5" s="294"/>
      <c r="Q5" s="294"/>
      <c r="R5" s="294"/>
      <c r="S5" s="294"/>
      <c r="T5" s="294"/>
      <c r="U5" s="294"/>
      <c r="V5" s="294"/>
      <c r="W5" s="294"/>
      <c r="X5" s="294"/>
      <c r="Y5" s="295"/>
    </row>
    <row r="6" spans="1:25" s="53" customFormat="1" x14ac:dyDescent="0.25">
      <c r="A6" s="32"/>
      <c r="B6" s="170"/>
      <c r="C6" s="170"/>
      <c r="D6" s="64"/>
      <c r="E6" s="64"/>
      <c r="F6" s="54"/>
    </row>
    <row r="7" spans="1:25" s="173" customFormat="1" x14ac:dyDescent="0.25">
      <c r="A7" s="98"/>
      <c r="B7" s="98"/>
      <c r="C7" s="98"/>
      <c r="D7" s="171"/>
      <c r="E7" s="171"/>
      <c r="F7" s="172"/>
    </row>
    <row r="8" spans="1:25" s="176" customFormat="1" x14ac:dyDescent="0.25">
      <c r="A8" s="174"/>
      <c r="B8" s="174"/>
      <c r="C8" s="174"/>
      <c r="D8" s="175"/>
      <c r="E8" s="175"/>
      <c r="F8" s="175"/>
      <c r="G8" s="175"/>
    </row>
    <row r="9" spans="1:25" s="32" customFormat="1" ht="15.75" x14ac:dyDescent="0.25">
      <c r="A9" s="177"/>
      <c r="B9" s="160"/>
      <c r="C9" s="160"/>
      <c r="D9" s="64"/>
      <c r="E9" s="64"/>
      <c r="F9" s="64"/>
    </row>
    <row r="10" spans="1:25" s="53" customFormat="1" x14ac:dyDescent="0.25">
      <c r="A10" s="178"/>
      <c r="B10" s="29"/>
      <c r="C10" s="29"/>
      <c r="D10" s="179"/>
      <c r="E10" s="179"/>
      <c r="F10" s="54"/>
    </row>
    <row r="11" spans="1:25" s="53" customFormat="1" x14ac:dyDescent="0.25">
      <c r="A11" s="178"/>
      <c r="B11" s="29"/>
      <c r="C11" s="29"/>
      <c r="D11" s="179"/>
      <c r="E11" s="179"/>
      <c r="F11" s="54"/>
    </row>
    <row r="12" spans="1:25" s="32" customFormat="1" ht="15.75" x14ac:dyDescent="0.25">
      <c r="A12" s="177"/>
      <c r="B12" s="160"/>
      <c r="C12" s="160"/>
      <c r="D12" s="180"/>
      <c r="E12" s="180"/>
      <c r="F12" s="64"/>
    </row>
    <row r="13" spans="1:25" s="53" customFormat="1" x14ac:dyDescent="0.25">
      <c r="A13" s="178"/>
      <c r="B13" s="29"/>
      <c r="C13" s="29"/>
      <c r="D13" s="179"/>
      <c r="E13" s="179"/>
      <c r="F13" s="54"/>
    </row>
    <row r="14" spans="1:25" s="53" customFormat="1" x14ac:dyDescent="0.25">
      <c r="A14" s="178"/>
      <c r="B14" s="29"/>
      <c r="C14" s="29"/>
      <c r="D14" s="179"/>
      <c r="E14" s="179"/>
      <c r="F14" s="54"/>
    </row>
    <row r="15" spans="1:25" s="32" customFormat="1" ht="15.75" x14ac:dyDescent="0.25">
      <c r="A15" s="177"/>
      <c r="B15" s="160"/>
      <c r="C15" s="160"/>
      <c r="D15" s="64"/>
      <c r="E15" s="64"/>
      <c r="F15" s="64"/>
    </row>
    <row r="16" spans="1:25" s="53" customFormat="1" ht="45.75" customHeight="1" x14ac:dyDescent="0.25">
      <c r="A16" s="178"/>
      <c r="B16" s="29"/>
      <c r="C16" s="29"/>
      <c r="D16" s="54"/>
      <c r="E16" s="54"/>
      <c r="F16" s="54"/>
    </row>
    <row r="17" spans="1:6" s="53" customFormat="1" x14ac:dyDescent="0.25">
      <c r="A17" s="178"/>
      <c r="B17" s="29"/>
      <c r="C17" s="29"/>
      <c r="D17" s="179"/>
      <c r="E17" s="179"/>
      <c r="F17" s="54"/>
    </row>
    <row r="18" spans="1:6" s="32" customFormat="1" ht="15.75" x14ac:dyDescent="0.25">
      <c r="A18" s="177"/>
      <c r="B18" s="160"/>
      <c r="C18" s="160"/>
      <c r="D18" s="64"/>
      <c r="E18" s="64"/>
      <c r="F18" s="64"/>
    </row>
    <row r="19" spans="1:6" s="53" customFormat="1" x14ac:dyDescent="0.25">
      <c r="A19" s="178"/>
      <c r="B19" s="29"/>
      <c r="C19" s="29"/>
      <c r="D19" s="181"/>
      <c r="E19" s="181"/>
      <c r="F19" s="54"/>
    </row>
    <row r="20" spans="1:6" s="32" customFormat="1" ht="15.75" x14ac:dyDescent="0.25">
      <c r="A20" s="177"/>
      <c r="B20" s="160"/>
      <c r="C20" s="160"/>
      <c r="D20" s="64"/>
      <c r="E20" s="64"/>
      <c r="F20" s="64"/>
    </row>
    <row r="21" spans="1:6" s="53" customFormat="1" x14ac:dyDescent="0.25">
      <c r="A21" s="178"/>
      <c r="B21" s="29"/>
      <c r="C21" s="29"/>
      <c r="D21" s="179"/>
      <c r="E21" s="179"/>
      <c r="F21" s="54"/>
    </row>
    <row r="22" spans="1:6" s="32" customFormat="1" ht="15.75" x14ac:dyDescent="0.25">
      <c r="A22" s="177"/>
      <c r="B22" s="160"/>
      <c r="C22" s="160"/>
      <c r="D22" s="64"/>
      <c r="E22" s="64"/>
      <c r="F22" s="64"/>
    </row>
    <row r="23" spans="1:6" s="53" customFormat="1" x14ac:dyDescent="0.25">
      <c r="A23" s="178"/>
      <c r="B23" s="29"/>
      <c r="C23" s="29"/>
      <c r="D23" s="54"/>
      <c r="E23" s="54"/>
      <c r="F23" s="54"/>
    </row>
    <row r="24" spans="1:6" s="53" customFormat="1" x14ac:dyDescent="0.25">
      <c r="A24" s="178"/>
      <c r="B24" s="29"/>
      <c r="C24" s="29"/>
      <c r="D24" s="54"/>
      <c r="E24" s="54"/>
      <c r="F24" s="54"/>
    </row>
    <row r="25" spans="1:6" s="32" customFormat="1" ht="15.75" x14ac:dyDescent="0.25">
      <c r="A25" s="177"/>
      <c r="B25" s="160"/>
      <c r="C25" s="160"/>
      <c r="D25" s="64"/>
      <c r="E25" s="64"/>
      <c r="F25" s="64"/>
    </row>
    <row r="26" spans="1:6" s="53" customFormat="1" x14ac:dyDescent="0.25">
      <c r="A26" s="178"/>
      <c r="B26" s="29"/>
      <c r="C26" s="29"/>
      <c r="D26" s="179"/>
      <c r="E26" s="179"/>
      <c r="F26" s="54"/>
    </row>
    <row r="27" spans="1:6" s="32" customFormat="1" ht="15.75" x14ac:dyDescent="0.25">
      <c r="A27" s="177"/>
      <c r="B27" s="160"/>
      <c r="C27" s="160"/>
      <c r="D27" s="129"/>
      <c r="E27" s="129"/>
      <c r="F27" s="64"/>
    </row>
    <row r="28" spans="1:6" s="53" customFormat="1" ht="15.75" x14ac:dyDescent="0.25">
      <c r="A28" s="168"/>
      <c r="B28" s="92"/>
      <c r="C28" s="92"/>
      <c r="D28" s="54"/>
      <c r="E28" s="54"/>
      <c r="F28" s="54"/>
    </row>
    <row r="29" spans="1:6" s="32" customFormat="1" ht="15.75" x14ac:dyDescent="0.25">
      <c r="A29" s="182"/>
      <c r="B29" s="160"/>
      <c r="C29" s="160"/>
      <c r="D29" s="64"/>
      <c r="E29" s="64"/>
      <c r="F29" s="64"/>
    </row>
    <row r="30" spans="1:6" s="53" customFormat="1" x14ac:dyDescent="0.25">
      <c r="A30" s="178"/>
      <c r="B30" s="29"/>
      <c r="C30" s="29"/>
      <c r="D30" s="179"/>
      <c r="E30" s="179"/>
      <c r="F30" s="54"/>
    </row>
    <row r="31" spans="1:6" s="53" customFormat="1" x14ac:dyDescent="0.25">
      <c r="A31" s="178"/>
      <c r="B31" s="29"/>
      <c r="C31" s="29"/>
      <c r="D31" s="179"/>
      <c r="E31" s="179"/>
      <c r="F31" s="54"/>
    </row>
    <row r="32" spans="1:6" s="32" customFormat="1" ht="15.75" x14ac:dyDescent="0.25">
      <c r="A32" s="177"/>
      <c r="B32" s="160"/>
      <c r="C32" s="160"/>
      <c r="D32" s="180"/>
      <c r="E32" s="180"/>
      <c r="F32" s="64"/>
    </row>
    <row r="33" spans="1:6" s="53" customFormat="1" x14ac:dyDescent="0.25">
      <c r="A33" s="178"/>
      <c r="B33" s="29"/>
      <c r="C33" s="29"/>
      <c r="D33" s="179"/>
      <c r="E33" s="179"/>
      <c r="F33" s="54"/>
    </row>
    <row r="34" spans="1:6" s="53" customFormat="1" x14ac:dyDescent="0.25">
      <c r="A34" s="178"/>
      <c r="B34" s="29"/>
      <c r="C34" s="29"/>
      <c r="D34" s="179"/>
      <c r="E34" s="179"/>
      <c r="F34" s="54"/>
    </row>
    <row r="35" spans="1:6" s="53" customFormat="1" x14ac:dyDescent="0.25">
      <c r="A35" s="178"/>
      <c r="B35" s="29"/>
      <c r="C35" s="29"/>
      <c r="D35" s="179"/>
      <c r="E35" s="179"/>
      <c r="F35" s="54"/>
    </row>
    <row r="36" spans="1:6" s="32" customFormat="1" ht="15.75" x14ac:dyDescent="0.25">
      <c r="A36" s="177"/>
      <c r="B36" s="160"/>
      <c r="C36" s="160"/>
      <c r="D36" s="64"/>
      <c r="E36" s="64"/>
      <c r="F36" s="64"/>
    </row>
    <row r="37" spans="1:6" s="53" customFormat="1" x14ac:dyDescent="0.25">
      <c r="A37" s="178"/>
      <c r="B37" s="29"/>
      <c r="C37" s="29"/>
      <c r="D37" s="54"/>
      <c r="E37" s="54"/>
      <c r="F37" s="54"/>
    </row>
    <row r="38" spans="1:6" s="53" customFormat="1" x14ac:dyDescent="0.25">
      <c r="A38" s="29"/>
      <c r="B38" s="29"/>
      <c r="C38" s="29"/>
      <c r="D38" s="54"/>
      <c r="E38" s="54"/>
      <c r="F38" s="54"/>
    </row>
    <row r="39" spans="1:6" s="53" customFormat="1" x14ac:dyDescent="0.25">
      <c r="A39" s="29"/>
      <c r="B39" s="29"/>
      <c r="C39" s="29"/>
      <c r="D39" s="54"/>
      <c r="E39" s="54"/>
      <c r="F39" s="54"/>
    </row>
    <row r="40" spans="1:6" s="53" customFormat="1" x14ac:dyDescent="0.25">
      <c r="A40" s="29"/>
      <c r="B40" s="29"/>
      <c r="C40" s="29"/>
      <c r="D40" s="54"/>
      <c r="E40" s="54"/>
      <c r="F40" s="54"/>
    </row>
    <row r="41" spans="1:6" s="53" customFormat="1" x14ac:dyDescent="0.25">
      <c r="A41" s="29"/>
      <c r="B41" s="29"/>
      <c r="C41" s="29"/>
      <c r="D41" s="54"/>
      <c r="E41" s="54"/>
      <c r="F41" s="54"/>
    </row>
    <row r="42" spans="1:6" s="53" customFormat="1" x14ac:dyDescent="0.25">
      <c r="A42" s="29"/>
      <c r="B42" s="29"/>
      <c r="C42" s="29"/>
      <c r="D42" s="54"/>
      <c r="E42" s="54"/>
      <c r="F42" s="54"/>
    </row>
    <row r="43" spans="1:6" s="53" customFormat="1" x14ac:dyDescent="0.25">
      <c r="A43" s="29"/>
      <c r="B43" s="29"/>
      <c r="C43" s="29"/>
      <c r="D43" s="54"/>
      <c r="E43" s="54"/>
      <c r="F43" s="54"/>
    </row>
    <row r="44" spans="1:6" s="53" customFormat="1" x14ac:dyDescent="0.25">
      <c r="A44" s="29"/>
      <c r="B44" s="29"/>
      <c r="C44" s="29"/>
      <c r="D44" s="54"/>
      <c r="E44" s="54"/>
      <c r="F44" s="54"/>
    </row>
    <row r="45" spans="1:6" s="53" customFormat="1" x14ac:dyDescent="0.25">
      <c r="A45" s="29"/>
      <c r="B45" s="29"/>
      <c r="C45" s="29"/>
      <c r="D45" s="54"/>
      <c r="E45" s="54"/>
      <c r="F45" s="54"/>
    </row>
    <row r="46" spans="1:6" s="53" customFormat="1" x14ac:dyDescent="0.25">
      <c r="A46" s="29"/>
      <c r="B46" s="29"/>
      <c r="C46" s="29"/>
      <c r="D46" s="54"/>
      <c r="E46" s="54"/>
      <c r="F46" s="54"/>
    </row>
    <row r="47" spans="1:6" s="53" customFormat="1" x14ac:dyDescent="0.25">
      <c r="A47" s="29"/>
      <c r="B47" s="29"/>
      <c r="C47" s="29"/>
      <c r="D47" s="54"/>
      <c r="E47" s="54"/>
      <c r="F47" s="54"/>
    </row>
    <row r="48" spans="1:6" s="53" customFormat="1" x14ac:dyDescent="0.25">
      <c r="A48" s="29"/>
      <c r="B48" s="29"/>
      <c r="C48" s="29"/>
      <c r="D48" s="54"/>
      <c r="E48" s="54"/>
      <c r="F48" s="54"/>
    </row>
    <row r="49" spans="1:6" s="53" customFormat="1" x14ac:dyDescent="0.25">
      <c r="A49" s="29"/>
      <c r="B49" s="29"/>
      <c r="C49" s="29"/>
      <c r="D49" s="54"/>
      <c r="E49" s="54"/>
      <c r="F49" s="54"/>
    </row>
    <row r="50" spans="1:6" s="53" customFormat="1" x14ac:dyDescent="0.25">
      <c r="A50" s="29"/>
      <c r="B50" s="29"/>
      <c r="C50" s="29"/>
      <c r="D50" s="54"/>
      <c r="E50" s="54"/>
      <c r="F50" s="54"/>
    </row>
    <row r="51" spans="1:6" s="53" customFormat="1" x14ac:dyDescent="0.25">
      <c r="A51" s="29"/>
      <c r="B51" s="29"/>
      <c r="C51" s="29"/>
      <c r="D51" s="54"/>
      <c r="E51" s="54"/>
      <c r="F51" s="54"/>
    </row>
    <row r="52" spans="1:6" s="53" customFormat="1" x14ac:dyDescent="0.25">
      <c r="A52" s="29"/>
      <c r="B52" s="29"/>
      <c r="C52" s="29"/>
      <c r="D52" s="54"/>
      <c r="E52" s="54"/>
      <c r="F52" s="54"/>
    </row>
    <row r="53" spans="1:6" s="53" customFormat="1" x14ac:dyDescent="0.25">
      <c r="A53" s="29"/>
      <c r="B53" s="29"/>
      <c r="C53" s="29"/>
      <c r="D53" s="54"/>
      <c r="E53" s="54"/>
      <c r="F53" s="54"/>
    </row>
    <row r="54" spans="1:6" s="53" customFormat="1" x14ac:dyDescent="0.25">
      <c r="A54" s="29"/>
      <c r="B54" s="29"/>
      <c r="C54" s="29"/>
      <c r="D54" s="54"/>
      <c r="E54" s="54"/>
      <c r="F54" s="54"/>
    </row>
    <row r="55" spans="1:6" s="53" customFormat="1" x14ac:dyDescent="0.25">
      <c r="A55" s="29"/>
      <c r="B55" s="29"/>
      <c r="C55" s="29"/>
      <c r="D55" s="54"/>
      <c r="E55" s="54"/>
      <c r="F55" s="54"/>
    </row>
    <row r="56" spans="1:6" s="53" customFormat="1" x14ac:dyDescent="0.25">
      <c r="A56" s="29"/>
      <c r="B56" s="29"/>
      <c r="C56" s="29"/>
      <c r="D56" s="54"/>
      <c r="E56" s="54"/>
      <c r="F56" s="54"/>
    </row>
    <row r="57" spans="1:6" s="53" customFormat="1" x14ac:dyDescent="0.25">
      <c r="A57" s="29"/>
      <c r="B57" s="29"/>
      <c r="C57" s="29"/>
      <c r="D57" s="54"/>
      <c r="E57" s="54"/>
      <c r="F57" s="54"/>
    </row>
    <row r="58" spans="1:6" s="173" customFormat="1" x14ac:dyDescent="0.25">
      <c r="A58" s="98"/>
      <c r="B58" s="98"/>
      <c r="C58" s="98"/>
      <c r="D58" s="172"/>
      <c r="E58" s="172"/>
      <c r="F58" s="172"/>
    </row>
    <row r="59" spans="1:6" s="173" customFormat="1" x14ac:dyDescent="0.25">
      <c r="A59" s="98"/>
      <c r="B59" s="98"/>
      <c r="C59" s="98"/>
      <c r="D59" s="172"/>
      <c r="E59" s="172"/>
      <c r="F59" s="172"/>
    </row>
    <row r="60" spans="1:6" s="53" customFormat="1" x14ac:dyDescent="0.25">
      <c r="A60" s="29"/>
      <c r="B60" s="29"/>
      <c r="C60" s="29"/>
      <c r="D60" s="179"/>
      <c r="E60" s="179"/>
      <c r="F60" s="54"/>
    </row>
    <row r="61" spans="1:6" s="53" customFormat="1" x14ac:dyDescent="0.25">
      <c r="A61" s="29"/>
      <c r="B61" s="29"/>
      <c r="C61" s="29"/>
      <c r="D61" s="54"/>
      <c r="E61" s="54"/>
      <c r="F61" s="54"/>
    </row>
    <row r="62" spans="1:6" s="173" customFormat="1" x14ac:dyDescent="0.25">
      <c r="A62" s="98"/>
      <c r="B62" s="98"/>
      <c r="C62" s="98"/>
      <c r="D62" s="172"/>
      <c r="E62" s="172"/>
      <c r="F62" s="172"/>
    </row>
    <row r="63" spans="1:6" s="53" customFormat="1" x14ac:dyDescent="0.25">
      <c r="A63" s="29"/>
      <c r="B63" s="29"/>
      <c r="C63" s="29"/>
      <c r="D63" s="54"/>
      <c r="E63" s="54"/>
      <c r="F63" s="54"/>
    </row>
    <row r="64" spans="1:6" s="53" customFormat="1" x14ac:dyDescent="0.25">
      <c r="A64" s="29"/>
      <c r="B64" s="29"/>
      <c r="C64" s="29"/>
      <c r="D64" s="54"/>
      <c r="E64" s="54"/>
      <c r="F64" s="54"/>
    </row>
    <row r="65" spans="1:6" s="173" customFormat="1" x14ac:dyDescent="0.25">
      <c r="A65" s="98"/>
      <c r="B65" s="98"/>
      <c r="C65" s="98"/>
      <c r="D65" s="172"/>
      <c r="E65" s="172"/>
      <c r="F65" s="172"/>
    </row>
    <row r="66" spans="1:6" s="53" customFormat="1" x14ac:dyDescent="0.25">
      <c r="A66" s="29"/>
      <c r="B66" s="29"/>
      <c r="C66" s="29"/>
      <c r="D66" s="54"/>
      <c r="E66" s="54"/>
      <c r="F66" s="54"/>
    </row>
    <row r="67" spans="1:6" s="53" customFormat="1" x14ac:dyDescent="0.25">
      <c r="A67" s="29"/>
      <c r="B67" s="29"/>
      <c r="C67" s="29"/>
      <c r="D67" s="54"/>
      <c r="E67" s="54"/>
      <c r="F67" s="54"/>
    </row>
    <row r="68" spans="1:6" s="173" customFormat="1" x14ac:dyDescent="0.25">
      <c r="A68" s="98"/>
      <c r="B68" s="98"/>
      <c r="C68" s="98"/>
      <c r="D68" s="172"/>
      <c r="E68" s="172"/>
      <c r="F68" s="172"/>
    </row>
    <row r="69" spans="1:6" s="53" customFormat="1" x14ac:dyDescent="0.25">
      <c r="A69" s="29"/>
      <c r="B69" s="29"/>
      <c r="C69" s="29"/>
      <c r="D69" s="54"/>
      <c r="E69" s="54"/>
      <c r="F69" s="54"/>
    </row>
    <row r="70" spans="1:6" s="173" customFormat="1" x14ac:dyDescent="0.25">
      <c r="A70" s="98"/>
      <c r="B70" s="98"/>
      <c r="C70" s="98"/>
      <c r="D70" s="172"/>
      <c r="E70" s="172"/>
      <c r="F70" s="172"/>
    </row>
    <row r="71" spans="1:6" s="53" customFormat="1" x14ac:dyDescent="0.25">
      <c r="A71" s="29"/>
      <c r="B71" s="29"/>
      <c r="C71" s="29"/>
      <c r="D71" s="54"/>
      <c r="E71" s="54"/>
      <c r="F71" s="54"/>
    </row>
    <row r="72" spans="1:6" s="173" customFormat="1" x14ac:dyDescent="0.25">
      <c r="A72" s="98"/>
      <c r="B72" s="98"/>
      <c r="C72" s="98"/>
      <c r="D72" s="172"/>
      <c r="E72" s="172"/>
      <c r="F72" s="172"/>
    </row>
    <row r="73" spans="1:6" s="53" customFormat="1" x14ac:dyDescent="0.25">
      <c r="A73" s="29"/>
      <c r="B73" s="29"/>
      <c r="C73" s="29"/>
      <c r="D73" s="54"/>
      <c r="E73" s="54"/>
      <c r="F73" s="54"/>
    </row>
    <row r="74" spans="1:6" s="53" customFormat="1" x14ac:dyDescent="0.25">
      <c r="A74" s="29"/>
      <c r="B74" s="29"/>
      <c r="C74" s="29"/>
      <c r="D74" s="54"/>
      <c r="E74" s="54"/>
      <c r="F74" s="54"/>
    </row>
    <row r="75" spans="1:6" s="173" customFormat="1" x14ac:dyDescent="0.25">
      <c r="A75" s="98"/>
      <c r="B75" s="98"/>
      <c r="C75" s="98"/>
      <c r="D75" s="172"/>
      <c r="E75" s="172"/>
      <c r="F75" s="172"/>
    </row>
    <row r="76" spans="1:6" s="53" customFormat="1" x14ac:dyDescent="0.25">
      <c r="A76" s="29"/>
      <c r="B76" s="29"/>
      <c r="C76" s="29"/>
      <c r="D76" s="54"/>
      <c r="E76" s="54"/>
      <c r="F76" s="54"/>
    </row>
    <row r="77" spans="1:6" s="173" customFormat="1" x14ac:dyDescent="0.25">
      <c r="A77" s="98"/>
      <c r="B77" s="98"/>
      <c r="C77" s="98"/>
      <c r="D77" s="172"/>
      <c r="E77" s="172"/>
      <c r="F77" s="172"/>
    </row>
    <row r="78" spans="1:6" s="53" customFormat="1" x14ac:dyDescent="0.25">
      <c r="A78" s="29"/>
      <c r="B78" s="29"/>
      <c r="C78" s="29"/>
      <c r="D78" s="54"/>
      <c r="E78" s="54"/>
      <c r="F78" s="54"/>
    </row>
    <row r="79" spans="1:6" s="173" customFormat="1" x14ac:dyDescent="0.25">
      <c r="A79" s="98"/>
      <c r="B79" s="98"/>
      <c r="C79" s="98"/>
      <c r="D79" s="172"/>
      <c r="E79" s="172"/>
      <c r="F79" s="172"/>
    </row>
    <row r="80" spans="1:6" s="53" customFormat="1" x14ac:dyDescent="0.25">
      <c r="A80" s="29"/>
      <c r="B80" s="29"/>
      <c r="C80" s="29"/>
      <c r="D80" s="54"/>
      <c r="E80" s="54"/>
      <c r="F80" s="54"/>
    </row>
    <row r="81" spans="1:6" s="53" customFormat="1" x14ac:dyDescent="0.25">
      <c r="A81" s="29"/>
      <c r="B81" s="29"/>
      <c r="C81" s="29"/>
      <c r="D81" s="54"/>
      <c r="E81" s="54"/>
      <c r="F81" s="54"/>
    </row>
    <row r="82" spans="1:6" s="173" customFormat="1" x14ac:dyDescent="0.25">
      <c r="A82" s="98"/>
      <c r="B82" s="98"/>
      <c r="C82" s="98"/>
      <c r="D82" s="172"/>
      <c r="E82" s="172"/>
      <c r="F82" s="172"/>
    </row>
    <row r="83" spans="1:6" s="53" customFormat="1" x14ac:dyDescent="0.25">
      <c r="A83" s="29"/>
      <c r="B83" s="29"/>
      <c r="C83" s="29"/>
      <c r="D83" s="54"/>
      <c r="E83" s="54"/>
      <c r="F83" s="54"/>
    </row>
    <row r="84" spans="1:6" s="53" customFormat="1" x14ac:dyDescent="0.25">
      <c r="A84" s="29"/>
      <c r="B84" s="29"/>
      <c r="C84" s="29"/>
      <c r="D84" s="54"/>
      <c r="E84" s="54"/>
      <c r="F84" s="54"/>
    </row>
    <row r="85" spans="1:6" s="53" customFormat="1" x14ac:dyDescent="0.25">
      <c r="A85" s="29"/>
      <c r="B85" s="29"/>
      <c r="C85" s="29"/>
      <c r="D85" s="54"/>
      <c r="E85" s="54"/>
      <c r="F85" s="54"/>
    </row>
    <row r="86" spans="1:6" s="173" customFormat="1" x14ac:dyDescent="0.25">
      <c r="A86" s="98"/>
      <c r="B86" s="98"/>
      <c r="C86" s="98"/>
      <c r="D86" s="172"/>
      <c r="E86" s="172"/>
      <c r="F86" s="172"/>
    </row>
    <row r="87" spans="1:6" s="53" customFormat="1" x14ac:dyDescent="0.25">
      <c r="A87" s="29"/>
      <c r="B87" s="29"/>
      <c r="C87" s="29"/>
      <c r="D87" s="54"/>
      <c r="E87" s="54"/>
      <c r="F87" s="54"/>
    </row>
    <row r="88" spans="1:6" s="53" customFormat="1" x14ac:dyDescent="0.25">
      <c r="A88" s="29"/>
      <c r="B88" s="29"/>
      <c r="C88" s="29"/>
      <c r="D88" s="54"/>
      <c r="E88" s="54"/>
      <c r="F88" s="54"/>
    </row>
    <row r="89" spans="1:6" s="53" customFormat="1" x14ac:dyDescent="0.25">
      <c r="A89" s="29"/>
      <c r="B89" s="29"/>
      <c r="C89" s="29"/>
      <c r="D89" s="54"/>
      <c r="E89" s="54"/>
      <c r="F89" s="54"/>
    </row>
    <row r="90" spans="1:6" s="53" customFormat="1" x14ac:dyDescent="0.25">
      <c r="A90" s="29"/>
      <c r="B90" s="29"/>
      <c r="C90" s="29"/>
      <c r="D90" s="54"/>
      <c r="E90" s="54"/>
      <c r="F90" s="54"/>
    </row>
  </sheetData>
  <sheetProtection sheet="1" objects="1" scenarios="1"/>
  <pageMargins left="0.74803149606299213" right="0.39370078740157483" top="1.1417322834645669" bottom="0.98425196850393704" header="0.51181102362204722" footer="0.51181102362204722"/>
  <pageSetup paperSize="8" scale="67" fitToHeight="0" orientation="portrait" r:id="rId1"/>
  <headerFooter alignWithMargins="0">
    <oddHeader>&amp;L&amp;"Calibri,Bold"&amp;16MHA Medium Schemes Framework Performance Toolkit
&amp;A&amp;R© &amp;G</oddHeader>
    <oddFooter>&amp;L&amp;"Calibri,Bold"&amp;F&amp;RPrinted : &amp;D</oddFooter>
  </headerFooter>
  <rowBreaks count="1" manualBreakCount="1">
    <brk id="109" max="16383"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46"/>
  <sheetViews>
    <sheetView topLeftCell="A7" zoomScale="75" zoomScaleNormal="75" workbookViewId="0">
      <selection activeCell="F11" sqref="F11"/>
    </sheetView>
  </sheetViews>
  <sheetFormatPr defaultRowHeight="15" x14ac:dyDescent="0.25"/>
  <cols>
    <col min="1" max="1" width="4.5703125" style="4" customWidth="1"/>
    <col min="2" max="2" width="14.85546875" style="5" customWidth="1"/>
    <col min="3" max="3" width="17.28515625" style="2" customWidth="1"/>
    <col min="4" max="4" width="33.5703125" style="8" customWidth="1"/>
    <col min="5" max="5" width="7.7109375" style="204" customWidth="1"/>
    <col min="6" max="6" width="18.28515625" style="2" customWidth="1"/>
    <col min="7" max="7" width="12" style="83" customWidth="1"/>
    <col min="8" max="8" width="25.42578125" style="2" customWidth="1"/>
    <col min="9" max="9" width="11" style="1" bestFit="1" customWidth="1"/>
    <col min="10" max="10" width="15.140625" style="2" customWidth="1"/>
    <col min="11" max="11" width="8.140625" style="1" customWidth="1"/>
    <col min="12" max="12" width="10.85546875" style="1" bestFit="1" customWidth="1"/>
    <col min="13" max="13" width="22" style="2" customWidth="1"/>
    <col min="14" max="14" width="22.42578125" style="2" customWidth="1"/>
    <col min="15" max="16384" width="9.140625" style="1"/>
  </cols>
  <sheetData>
    <row r="1" spans="1:14" s="10" customFormat="1" ht="30" x14ac:dyDescent="0.25">
      <c r="B1" s="10" t="s">
        <v>64</v>
      </c>
      <c r="C1" s="10" t="s">
        <v>25</v>
      </c>
      <c r="D1" s="11" t="s">
        <v>263</v>
      </c>
      <c r="E1" s="11"/>
      <c r="F1" s="10" t="s">
        <v>28</v>
      </c>
      <c r="G1" s="10" t="s">
        <v>24</v>
      </c>
      <c r="H1" s="10" t="s">
        <v>31</v>
      </c>
      <c r="I1" s="10" t="s">
        <v>37</v>
      </c>
      <c r="J1" s="10" t="s">
        <v>39</v>
      </c>
      <c r="K1" s="10" t="s">
        <v>41</v>
      </c>
      <c r="L1" s="10" t="s">
        <v>40</v>
      </c>
      <c r="M1" s="10" t="s">
        <v>81</v>
      </c>
      <c r="N1" s="10" t="s">
        <v>82</v>
      </c>
    </row>
    <row r="2" spans="1:14" s="96" customFormat="1" ht="153" customHeight="1" x14ac:dyDescent="0.25">
      <c r="A2" s="90">
        <v>1</v>
      </c>
      <c r="B2" s="91" t="s">
        <v>53</v>
      </c>
      <c r="C2" s="92" t="s">
        <v>147</v>
      </c>
      <c r="D2" s="93" t="s">
        <v>270</v>
      </c>
      <c r="E2" s="210">
        <v>1.1000000000000001</v>
      </c>
      <c r="F2" s="94" t="s">
        <v>302</v>
      </c>
      <c r="G2" s="95" t="s">
        <v>29</v>
      </c>
      <c r="H2" s="94" t="s">
        <v>13</v>
      </c>
      <c r="I2" s="96" t="s">
        <v>38</v>
      </c>
      <c r="J2" s="94" t="s">
        <v>301</v>
      </c>
      <c r="K2" s="96" t="s">
        <v>45</v>
      </c>
      <c r="L2" s="96" t="s">
        <v>45</v>
      </c>
      <c r="M2" s="94"/>
      <c r="N2" s="94" t="s">
        <v>303</v>
      </c>
    </row>
    <row r="3" spans="1:14" s="12" customFormat="1" ht="15.75" x14ac:dyDescent="0.25">
      <c r="A3" s="9"/>
      <c r="B3" s="20"/>
      <c r="C3" s="14"/>
      <c r="D3" s="15"/>
      <c r="E3" s="17"/>
      <c r="F3" s="16"/>
      <c r="G3" s="16"/>
      <c r="H3" s="16"/>
      <c r="J3" s="16"/>
      <c r="M3" s="16"/>
      <c r="N3" s="16"/>
    </row>
    <row r="4" spans="1:14" s="96" customFormat="1" ht="184.5" customHeight="1" x14ac:dyDescent="0.25">
      <c r="A4" s="90">
        <v>2</v>
      </c>
      <c r="B4" s="91" t="s">
        <v>15</v>
      </c>
      <c r="C4" s="92" t="s">
        <v>149</v>
      </c>
      <c r="D4" s="93" t="s">
        <v>150</v>
      </c>
      <c r="E4" s="210">
        <v>2.1</v>
      </c>
      <c r="F4" s="94" t="s">
        <v>304</v>
      </c>
      <c r="G4" s="95" t="s">
        <v>29</v>
      </c>
      <c r="H4" s="94" t="s">
        <v>13</v>
      </c>
      <c r="I4" s="96" t="s">
        <v>38</v>
      </c>
      <c r="J4" s="94" t="s">
        <v>301</v>
      </c>
      <c r="K4" s="96" t="s">
        <v>45</v>
      </c>
      <c r="L4" s="96" t="s">
        <v>45</v>
      </c>
      <c r="M4" s="94"/>
      <c r="N4" s="94" t="s">
        <v>303</v>
      </c>
    </row>
    <row r="5" spans="1:14" ht="135" x14ac:dyDescent="0.25">
      <c r="A5" s="4">
        <v>2</v>
      </c>
      <c r="B5" s="19" t="s">
        <v>15</v>
      </c>
      <c r="C5" s="3"/>
      <c r="D5" s="7"/>
      <c r="E5" s="204">
        <v>2.2000000000000002</v>
      </c>
      <c r="F5" s="2" t="s">
        <v>134</v>
      </c>
      <c r="G5" s="83" t="s">
        <v>151</v>
      </c>
      <c r="H5" s="2" t="s">
        <v>264</v>
      </c>
      <c r="I5" s="1" t="s">
        <v>38</v>
      </c>
      <c r="J5" s="2" t="s">
        <v>42</v>
      </c>
    </row>
    <row r="6" spans="1:14" s="31" customFormat="1" ht="120" x14ac:dyDescent="0.25">
      <c r="A6" s="4">
        <v>2</v>
      </c>
      <c r="B6" s="19" t="s">
        <v>15</v>
      </c>
      <c r="C6" s="29"/>
      <c r="D6" s="30"/>
      <c r="E6" s="205">
        <v>2.2999999999999998</v>
      </c>
      <c r="F6" s="29" t="s">
        <v>391</v>
      </c>
      <c r="G6" s="83" t="s">
        <v>151</v>
      </c>
      <c r="H6" s="29" t="s">
        <v>126</v>
      </c>
      <c r="I6" s="31" t="s">
        <v>38</v>
      </c>
      <c r="J6" s="94" t="s">
        <v>155</v>
      </c>
      <c r="M6" s="29" t="s">
        <v>83</v>
      </c>
      <c r="N6" s="29" t="s">
        <v>265</v>
      </c>
    </row>
    <row r="7" spans="1:14" s="12" customFormat="1" ht="15.75" x14ac:dyDescent="0.25">
      <c r="A7" s="9"/>
      <c r="B7" s="20"/>
      <c r="C7" s="14"/>
      <c r="D7" s="18"/>
      <c r="E7" s="17"/>
      <c r="F7" s="16"/>
      <c r="G7" s="16"/>
      <c r="H7" s="16"/>
      <c r="J7" s="16"/>
      <c r="M7" s="16"/>
      <c r="N7" s="16"/>
    </row>
    <row r="8" spans="1:14" s="31" customFormat="1" ht="105" x14ac:dyDescent="0.25">
      <c r="A8" s="77">
        <v>3</v>
      </c>
      <c r="B8" s="97" t="s">
        <v>16</v>
      </c>
      <c r="C8" s="61" t="s">
        <v>152</v>
      </c>
      <c r="D8" s="99" t="s">
        <v>153</v>
      </c>
      <c r="E8" s="205">
        <v>3.1</v>
      </c>
      <c r="F8" s="29" t="s">
        <v>313</v>
      </c>
      <c r="G8" s="98" t="s">
        <v>29</v>
      </c>
      <c r="H8" s="94" t="s">
        <v>13</v>
      </c>
      <c r="I8" s="31" t="s">
        <v>38</v>
      </c>
      <c r="J8" s="94" t="s">
        <v>301</v>
      </c>
      <c r="K8" s="31" t="s">
        <v>45</v>
      </c>
      <c r="L8" s="31" t="s">
        <v>45</v>
      </c>
      <c r="M8" s="94"/>
      <c r="N8" s="94" t="s">
        <v>303</v>
      </c>
    </row>
    <row r="9" spans="1:14" s="31" customFormat="1" ht="105" x14ac:dyDescent="0.25">
      <c r="A9" s="77">
        <v>3</v>
      </c>
      <c r="B9" s="97" t="s">
        <v>16</v>
      </c>
      <c r="C9" s="70"/>
      <c r="E9" s="205">
        <v>3.2</v>
      </c>
      <c r="F9" s="29" t="s">
        <v>266</v>
      </c>
      <c r="G9" s="29" t="s">
        <v>151</v>
      </c>
      <c r="H9" s="29"/>
      <c r="I9" s="31" t="s">
        <v>38</v>
      </c>
      <c r="J9" s="94" t="s">
        <v>155</v>
      </c>
      <c r="M9" s="29"/>
      <c r="N9" s="29"/>
    </row>
    <row r="10" spans="1:14" s="31" customFormat="1" ht="45" x14ac:dyDescent="0.25">
      <c r="A10" s="77"/>
      <c r="B10" s="97"/>
      <c r="C10" s="70"/>
      <c r="E10" s="416">
        <v>3.3</v>
      </c>
      <c r="F10" s="29" t="s">
        <v>499</v>
      </c>
      <c r="G10" s="29" t="s">
        <v>151</v>
      </c>
      <c r="H10" s="29"/>
      <c r="I10" s="31" t="s">
        <v>38</v>
      </c>
      <c r="J10" s="94" t="s">
        <v>155</v>
      </c>
      <c r="M10" s="29"/>
      <c r="N10" s="29" t="s">
        <v>490</v>
      </c>
    </row>
    <row r="11" spans="1:14" s="31" customFormat="1" ht="60" x14ac:dyDescent="0.25">
      <c r="A11" s="77"/>
      <c r="B11" s="97"/>
      <c r="C11" s="70"/>
      <c r="E11" s="416">
        <v>3.4</v>
      </c>
      <c r="F11" s="29" t="s">
        <v>489</v>
      </c>
      <c r="G11" s="29" t="s">
        <v>151</v>
      </c>
      <c r="H11" s="29"/>
      <c r="I11" s="31" t="s">
        <v>38</v>
      </c>
      <c r="J11" s="94" t="s">
        <v>155</v>
      </c>
      <c r="M11" s="29"/>
      <c r="N11" s="29" t="s">
        <v>491</v>
      </c>
    </row>
    <row r="12" spans="1:14" s="12" customFormat="1" ht="15.75" x14ac:dyDescent="0.25">
      <c r="A12" s="9"/>
      <c r="B12" s="20"/>
      <c r="C12" s="14"/>
      <c r="D12" s="15"/>
      <c r="E12" s="17"/>
      <c r="F12" s="16"/>
      <c r="G12" s="16"/>
      <c r="H12" s="16"/>
      <c r="J12" s="16"/>
      <c r="M12" s="16"/>
      <c r="N12" s="16"/>
    </row>
    <row r="13" spans="1:14" s="96" customFormat="1" ht="90" x14ac:dyDescent="0.25">
      <c r="A13" s="90">
        <v>4</v>
      </c>
      <c r="B13" s="91" t="s">
        <v>17</v>
      </c>
      <c r="C13" s="100" t="s">
        <v>54</v>
      </c>
      <c r="D13" s="93" t="s">
        <v>55</v>
      </c>
      <c r="E13" s="210">
        <v>4.0999999999999996</v>
      </c>
      <c r="F13" s="94" t="s">
        <v>306</v>
      </c>
      <c r="G13" s="95" t="s">
        <v>29</v>
      </c>
      <c r="H13" s="94" t="s">
        <v>307</v>
      </c>
      <c r="I13" s="96" t="s">
        <v>38</v>
      </c>
      <c r="J13" s="94" t="s">
        <v>305</v>
      </c>
      <c r="K13" s="96" t="s">
        <v>45</v>
      </c>
      <c r="L13" s="96" t="s">
        <v>45</v>
      </c>
      <c r="M13" s="94"/>
      <c r="N13" s="94" t="s">
        <v>267</v>
      </c>
    </row>
    <row r="14" spans="1:14" s="31" customFormat="1" ht="90" x14ac:dyDescent="0.25">
      <c r="A14" s="77">
        <v>4</v>
      </c>
      <c r="B14" s="97" t="s">
        <v>17</v>
      </c>
      <c r="C14" s="102"/>
      <c r="D14" s="101"/>
      <c r="E14" s="205">
        <v>4.2</v>
      </c>
      <c r="F14" s="29" t="s">
        <v>404</v>
      </c>
      <c r="G14" s="29" t="s">
        <v>151</v>
      </c>
      <c r="H14" s="29" t="s">
        <v>145</v>
      </c>
      <c r="I14" s="31" t="s">
        <v>38</v>
      </c>
      <c r="J14" s="94" t="s">
        <v>155</v>
      </c>
      <c r="M14" s="29"/>
      <c r="N14" s="29"/>
    </row>
    <row r="15" spans="1:14" s="31" customFormat="1" ht="135" x14ac:dyDescent="0.25">
      <c r="A15" s="77">
        <v>4</v>
      </c>
      <c r="B15" s="97" t="s">
        <v>17</v>
      </c>
      <c r="C15" s="102"/>
      <c r="D15" s="101"/>
      <c r="E15" s="205">
        <v>4.3</v>
      </c>
      <c r="F15" s="29" t="s">
        <v>402</v>
      </c>
      <c r="G15" s="29" t="s">
        <v>151</v>
      </c>
      <c r="H15" s="29" t="s">
        <v>143</v>
      </c>
      <c r="I15" s="31" t="s">
        <v>38</v>
      </c>
      <c r="J15" s="94" t="s">
        <v>155</v>
      </c>
      <c r="M15" s="29" t="s">
        <v>144</v>
      </c>
      <c r="N15" s="220" t="s">
        <v>299</v>
      </c>
    </row>
    <row r="16" spans="1:14" s="31" customFormat="1" ht="60" x14ac:dyDescent="0.25">
      <c r="A16" s="77">
        <v>4</v>
      </c>
      <c r="B16" s="97" t="s">
        <v>17</v>
      </c>
      <c r="C16" s="102"/>
      <c r="D16" s="101"/>
      <c r="E16" s="205">
        <v>4.4000000000000004</v>
      </c>
      <c r="F16" s="29" t="s">
        <v>403</v>
      </c>
      <c r="G16" s="29" t="s">
        <v>151</v>
      </c>
      <c r="H16" s="29" t="s">
        <v>60</v>
      </c>
      <c r="I16" s="31" t="s">
        <v>38</v>
      </c>
      <c r="J16" s="94" t="s">
        <v>155</v>
      </c>
      <c r="M16" s="29"/>
      <c r="N16" s="29"/>
    </row>
    <row r="17" spans="1:14" ht="75" x14ac:dyDescent="0.25">
      <c r="A17" s="77">
        <v>4</v>
      </c>
      <c r="B17" s="97" t="s">
        <v>17</v>
      </c>
      <c r="E17" s="204">
        <v>4.5</v>
      </c>
      <c r="F17" s="2" t="s">
        <v>298</v>
      </c>
      <c r="G17" s="29" t="s">
        <v>151</v>
      </c>
      <c r="H17" s="2" t="s">
        <v>299</v>
      </c>
      <c r="I17" s="31" t="s">
        <v>38</v>
      </c>
      <c r="J17" s="94" t="s">
        <v>155</v>
      </c>
      <c r="N17" s="220" t="s">
        <v>299</v>
      </c>
    </row>
    <row r="18" spans="1:14" s="12" customFormat="1" ht="15.75" x14ac:dyDescent="0.25">
      <c r="A18" s="9"/>
      <c r="B18" s="20"/>
      <c r="C18" s="13"/>
      <c r="D18" s="15"/>
      <c r="E18" s="17"/>
      <c r="F18" s="16"/>
      <c r="G18" s="16"/>
      <c r="H18" s="16"/>
      <c r="J18" s="16"/>
      <c r="M18" s="16"/>
      <c r="N18" s="16"/>
    </row>
    <row r="19" spans="1:14" s="96" customFormat="1" ht="94.5" customHeight="1" x14ac:dyDescent="0.25">
      <c r="A19" s="90">
        <v>5</v>
      </c>
      <c r="B19" s="91" t="s">
        <v>18</v>
      </c>
      <c r="C19" s="100" t="s">
        <v>56</v>
      </c>
      <c r="D19" s="93" t="s">
        <v>57</v>
      </c>
      <c r="E19" s="244">
        <v>5.0999999999999996</v>
      </c>
      <c r="F19" s="94" t="s">
        <v>302</v>
      </c>
      <c r="G19" s="95" t="s">
        <v>29</v>
      </c>
      <c r="H19" s="94" t="s">
        <v>13</v>
      </c>
      <c r="I19" s="31" t="s">
        <v>38</v>
      </c>
      <c r="J19" s="94" t="s">
        <v>301</v>
      </c>
      <c r="K19" s="96" t="s">
        <v>45</v>
      </c>
      <c r="L19" s="96" t="s">
        <v>45</v>
      </c>
      <c r="N19" s="94" t="s">
        <v>303</v>
      </c>
    </row>
    <row r="20" spans="1:14" s="96" customFormat="1" ht="60" x14ac:dyDescent="0.25">
      <c r="A20" s="90">
        <v>5</v>
      </c>
      <c r="B20" s="91" t="s">
        <v>18</v>
      </c>
      <c r="C20" s="100"/>
      <c r="D20" s="93"/>
      <c r="E20" s="210">
        <v>5.2</v>
      </c>
      <c r="F20" s="94" t="s">
        <v>61</v>
      </c>
      <c r="G20" s="29" t="s">
        <v>151</v>
      </c>
      <c r="H20" s="94" t="s">
        <v>434</v>
      </c>
      <c r="I20" s="96" t="s">
        <v>38</v>
      </c>
      <c r="J20" s="94" t="s">
        <v>156</v>
      </c>
      <c r="K20" s="96" t="s">
        <v>45</v>
      </c>
      <c r="L20" s="96" t="s">
        <v>45</v>
      </c>
      <c r="M20" s="94"/>
      <c r="N20" s="94" t="s">
        <v>154</v>
      </c>
    </row>
    <row r="21" spans="1:14" s="31" customFormat="1" ht="60" x14ac:dyDescent="0.25">
      <c r="A21" s="77">
        <v>5</v>
      </c>
      <c r="B21" s="97" t="s">
        <v>18</v>
      </c>
      <c r="C21" s="102"/>
      <c r="D21" s="101"/>
      <c r="E21" s="225">
        <v>5.3</v>
      </c>
      <c r="F21" s="29" t="s">
        <v>62</v>
      </c>
      <c r="G21" s="29" t="s">
        <v>151</v>
      </c>
      <c r="H21" s="29" t="s">
        <v>63</v>
      </c>
      <c r="I21" s="31" t="s">
        <v>38</v>
      </c>
      <c r="J21" s="94" t="s">
        <v>155</v>
      </c>
      <c r="M21" s="29"/>
      <c r="N21" s="29"/>
    </row>
    <row r="22" spans="1:14" s="31" customFormat="1" ht="90" x14ac:dyDescent="0.25">
      <c r="A22" s="77">
        <v>5</v>
      </c>
      <c r="B22" s="97" t="s">
        <v>18</v>
      </c>
      <c r="C22" s="102"/>
      <c r="D22" s="101"/>
      <c r="E22" s="225">
        <v>5.4</v>
      </c>
      <c r="F22" s="29" t="s">
        <v>141</v>
      </c>
      <c r="G22" s="29" t="s">
        <v>151</v>
      </c>
      <c r="H22" s="29" t="s">
        <v>410</v>
      </c>
      <c r="I22" s="31" t="s">
        <v>38</v>
      </c>
      <c r="J22" s="94" t="s">
        <v>156</v>
      </c>
      <c r="M22" s="29"/>
      <c r="N22" s="29"/>
    </row>
    <row r="23" spans="1:14" s="12" customFormat="1" ht="15.75" x14ac:dyDescent="0.25">
      <c r="A23" s="9"/>
      <c r="B23" s="20"/>
      <c r="C23" s="13"/>
      <c r="D23" s="15"/>
      <c r="E23" s="17"/>
      <c r="F23" s="16"/>
      <c r="G23" s="16"/>
      <c r="H23" s="16"/>
      <c r="J23" s="16"/>
      <c r="M23" s="16"/>
      <c r="N23" s="16"/>
    </row>
    <row r="24" spans="1:14" s="96" customFormat="1" ht="101.25" customHeight="1" x14ac:dyDescent="0.25">
      <c r="A24" s="90">
        <v>6</v>
      </c>
      <c r="B24" s="91" t="s">
        <v>19</v>
      </c>
      <c r="C24" s="92" t="s">
        <v>58</v>
      </c>
      <c r="D24" s="93" t="s">
        <v>59</v>
      </c>
      <c r="E24" s="210">
        <v>6.1</v>
      </c>
      <c r="F24" s="94" t="s">
        <v>308</v>
      </c>
      <c r="G24" s="95" t="s">
        <v>29</v>
      </c>
      <c r="H24" s="94" t="s">
        <v>13</v>
      </c>
      <c r="I24" s="96" t="s">
        <v>38</v>
      </c>
      <c r="J24" s="94" t="s">
        <v>301</v>
      </c>
      <c r="K24" s="96" t="s">
        <v>45</v>
      </c>
      <c r="L24" s="96" t="s">
        <v>45</v>
      </c>
      <c r="M24" s="94"/>
      <c r="N24" s="94" t="s">
        <v>303</v>
      </c>
    </row>
    <row r="25" spans="1:14" s="12" customFormat="1" ht="15.75" x14ac:dyDescent="0.25">
      <c r="A25" s="9"/>
      <c r="B25" s="20"/>
      <c r="C25" s="16"/>
      <c r="D25" s="17"/>
      <c r="E25" s="17"/>
      <c r="F25" s="16"/>
      <c r="G25" s="16"/>
      <c r="H25" s="16"/>
      <c r="J25" s="16"/>
      <c r="M25" s="16"/>
      <c r="N25" s="16"/>
    </row>
    <row r="26" spans="1:14" s="31" customFormat="1" ht="120" x14ac:dyDescent="0.25">
      <c r="A26" s="77">
        <v>7</v>
      </c>
      <c r="B26" s="97" t="s">
        <v>20</v>
      </c>
      <c r="C26" s="61" t="s">
        <v>43</v>
      </c>
      <c r="D26" s="99" t="s">
        <v>44</v>
      </c>
      <c r="E26" s="205">
        <v>7.1</v>
      </c>
      <c r="F26" s="29" t="s">
        <v>331</v>
      </c>
      <c r="G26" s="98" t="s">
        <v>29</v>
      </c>
      <c r="H26" s="62" t="s">
        <v>157</v>
      </c>
      <c r="I26" s="31" t="s">
        <v>38</v>
      </c>
      <c r="J26" s="29" t="s">
        <v>158</v>
      </c>
      <c r="K26" s="31" t="s">
        <v>45</v>
      </c>
      <c r="L26" s="31" t="s">
        <v>268</v>
      </c>
      <c r="M26" s="29"/>
      <c r="N26" s="29" t="s">
        <v>159</v>
      </c>
    </row>
    <row r="27" spans="1:14" s="31" customFormat="1" ht="105" x14ac:dyDescent="0.25">
      <c r="A27" s="77">
        <v>7</v>
      </c>
      <c r="B27" s="97" t="s">
        <v>20</v>
      </c>
      <c r="C27" s="61"/>
      <c r="D27" s="99"/>
      <c r="E27" s="205">
        <v>7.2</v>
      </c>
      <c r="F27" s="29" t="s">
        <v>330</v>
      </c>
      <c r="G27" s="29" t="s">
        <v>151</v>
      </c>
      <c r="H27" s="29" t="s">
        <v>47</v>
      </c>
      <c r="I27" s="31" t="s">
        <v>38</v>
      </c>
      <c r="J27" s="94" t="s">
        <v>301</v>
      </c>
      <c r="K27" s="31" t="s">
        <v>45</v>
      </c>
      <c r="L27" s="31" t="s">
        <v>268</v>
      </c>
      <c r="M27" s="29"/>
      <c r="N27" s="29"/>
    </row>
    <row r="28" spans="1:14" s="12" customFormat="1" ht="15.75" x14ac:dyDescent="0.25">
      <c r="A28" s="9"/>
      <c r="B28" s="20"/>
      <c r="C28" s="16"/>
      <c r="D28" s="17"/>
      <c r="E28" s="17"/>
      <c r="F28" s="16"/>
      <c r="G28" s="16"/>
      <c r="H28" s="16"/>
      <c r="J28" s="16"/>
      <c r="M28" s="16"/>
      <c r="N28" s="16"/>
    </row>
    <row r="29" spans="1:14" s="96" customFormat="1" ht="126" x14ac:dyDescent="0.25">
      <c r="A29" s="90">
        <v>8</v>
      </c>
      <c r="B29" s="91" t="s">
        <v>21</v>
      </c>
      <c r="C29" s="92" t="s">
        <v>26</v>
      </c>
      <c r="D29" s="93" t="s">
        <v>27</v>
      </c>
      <c r="E29" s="93">
        <v>8.1</v>
      </c>
      <c r="F29" s="94" t="s">
        <v>309</v>
      </c>
      <c r="G29" s="95" t="s">
        <v>29</v>
      </c>
      <c r="H29" s="94" t="s">
        <v>32</v>
      </c>
      <c r="I29" s="96" t="s">
        <v>38</v>
      </c>
      <c r="J29" s="94" t="s">
        <v>310</v>
      </c>
      <c r="K29" s="96" t="s">
        <v>45</v>
      </c>
      <c r="L29" s="96" t="s">
        <v>45</v>
      </c>
      <c r="M29" s="94" t="s">
        <v>311</v>
      </c>
      <c r="N29" s="94" t="s">
        <v>73</v>
      </c>
    </row>
    <row r="30" spans="1:14" s="31" customFormat="1" ht="66" customHeight="1" x14ac:dyDescent="0.25">
      <c r="A30" s="77">
        <v>8</v>
      </c>
      <c r="B30" s="97" t="s">
        <v>21</v>
      </c>
      <c r="C30" s="70"/>
      <c r="D30" s="101"/>
      <c r="E30" s="101">
        <v>8.1999999999999993</v>
      </c>
      <c r="F30" s="29" t="s">
        <v>411</v>
      </c>
      <c r="G30" s="29" t="s">
        <v>151</v>
      </c>
      <c r="H30" s="29" t="s">
        <v>33</v>
      </c>
      <c r="I30" s="31" t="s">
        <v>38</v>
      </c>
      <c r="J30" s="29" t="s">
        <v>42</v>
      </c>
      <c r="M30" s="29"/>
      <c r="N30" s="29"/>
    </row>
    <row r="31" spans="1:14" s="31" customFormat="1" ht="75" x14ac:dyDescent="0.25">
      <c r="A31" s="77">
        <v>8</v>
      </c>
      <c r="B31" s="97" t="s">
        <v>21</v>
      </c>
      <c r="C31" s="70"/>
      <c r="D31" s="101"/>
      <c r="E31" s="101">
        <v>8.3000000000000007</v>
      </c>
      <c r="F31" s="29" t="s">
        <v>30</v>
      </c>
      <c r="G31" s="29" t="s">
        <v>151</v>
      </c>
      <c r="H31" s="29" t="s">
        <v>35</v>
      </c>
      <c r="I31" s="31" t="s">
        <v>38</v>
      </c>
      <c r="J31" s="94" t="s">
        <v>155</v>
      </c>
      <c r="M31" s="29"/>
      <c r="N31" s="29"/>
    </row>
    <row r="32" spans="1:14" s="31" customFormat="1" ht="105" x14ac:dyDescent="0.25">
      <c r="A32" s="77">
        <v>8</v>
      </c>
      <c r="B32" s="97" t="s">
        <v>21</v>
      </c>
      <c r="C32" s="70"/>
      <c r="D32" s="101"/>
      <c r="E32" s="101">
        <v>8.4</v>
      </c>
      <c r="F32" s="29" t="s">
        <v>34</v>
      </c>
      <c r="G32" s="29" t="s">
        <v>151</v>
      </c>
      <c r="H32" s="29" t="s">
        <v>412</v>
      </c>
      <c r="I32" s="31" t="s">
        <v>38</v>
      </c>
      <c r="J32" s="29" t="s">
        <v>100</v>
      </c>
      <c r="M32" s="29"/>
      <c r="N32" s="29"/>
    </row>
    <row r="33" spans="1:14" s="31" customFormat="1" ht="90" customHeight="1" x14ac:dyDescent="0.25">
      <c r="A33" s="77">
        <v>8</v>
      </c>
      <c r="B33" s="97" t="s">
        <v>21</v>
      </c>
      <c r="C33" s="70"/>
      <c r="D33" s="101"/>
      <c r="E33" s="101">
        <v>8.5</v>
      </c>
      <c r="F33" s="29" t="s">
        <v>46</v>
      </c>
      <c r="G33" s="29" t="s">
        <v>151</v>
      </c>
      <c r="H33" s="29" t="s">
        <v>36</v>
      </c>
      <c r="I33" s="31" t="s">
        <v>38</v>
      </c>
      <c r="J33" s="94" t="s">
        <v>155</v>
      </c>
      <c r="M33" s="29"/>
      <c r="N33" s="29"/>
    </row>
    <row r="34" spans="1:14" s="12" customFormat="1" ht="15.75" x14ac:dyDescent="0.25">
      <c r="A34" s="9"/>
      <c r="B34" s="20"/>
      <c r="C34" s="14"/>
      <c r="D34" s="15"/>
      <c r="E34" s="15"/>
      <c r="F34" s="16"/>
      <c r="G34" s="16"/>
      <c r="H34" s="16"/>
      <c r="J34" s="16"/>
      <c r="M34" s="16"/>
      <c r="N34" s="16"/>
    </row>
    <row r="35" spans="1:14" s="2" customFormat="1" ht="157.5" x14ac:dyDescent="0.25">
      <c r="A35" s="5">
        <v>9</v>
      </c>
      <c r="B35" s="19" t="s">
        <v>22</v>
      </c>
      <c r="C35" s="3" t="s">
        <v>48</v>
      </c>
      <c r="D35" s="6" t="s">
        <v>49</v>
      </c>
      <c r="E35" s="204">
        <v>9.1</v>
      </c>
      <c r="F35" s="2" t="s">
        <v>312</v>
      </c>
      <c r="G35" s="108" t="s">
        <v>29</v>
      </c>
      <c r="H35" s="94" t="s">
        <v>13</v>
      </c>
      <c r="I35" s="1" t="s">
        <v>38</v>
      </c>
      <c r="J35" s="94" t="s">
        <v>301</v>
      </c>
      <c r="K35" s="1" t="s">
        <v>45</v>
      </c>
      <c r="L35" s="1" t="s">
        <v>45</v>
      </c>
    </row>
    <row r="36" spans="1:14" s="16" customFormat="1" ht="15.75" x14ac:dyDescent="0.25">
      <c r="A36" s="10"/>
      <c r="B36" s="20"/>
      <c r="C36" s="14"/>
      <c r="D36" s="15"/>
      <c r="E36" s="17"/>
      <c r="I36" s="12"/>
      <c r="K36" s="12"/>
      <c r="L36" s="12"/>
    </row>
    <row r="37" spans="1:14" s="29" customFormat="1" ht="173.25" x14ac:dyDescent="0.25">
      <c r="A37" s="77">
        <v>10</v>
      </c>
      <c r="B37" s="97" t="s">
        <v>23</v>
      </c>
      <c r="C37" s="102" t="s">
        <v>50</v>
      </c>
      <c r="D37" s="99" t="s">
        <v>51</v>
      </c>
      <c r="E37" s="205">
        <v>10.1</v>
      </c>
      <c r="F37" s="29" t="s">
        <v>325</v>
      </c>
      <c r="G37" s="98" t="s">
        <v>29</v>
      </c>
      <c r="H37" s="29" t="s">
        <v>195</v>
      </c>
      <c r="I37" s="1" t="s">
        <v>38</v>
      </c>
      <c r="J37" s="29" t="s">
        <v>160</v>
      </c>
      <c r="K37" s="31" t="s">
        <v>45</v>
      </c>
      <c r="L37" s="31" t="s">
        <v>45</v>
      </c>
      <c r="M37" s="29" t="s">
        <v>161</v>
      </c>
      <c r="N37" s="29" t="s">
        <v>159</v>
      </c>
    </row>
    <row r="38" spans="1:14" s="29" customFormat="1" ht="119.25" customHeight="1" x14ac:dyDescent="0.25">
      <c r="A38" s="77">
        <v>10</v>
      </c>
      <c r="B38" s="97" t="s">
        <v>23</v>
      </c>
      <c r="C38" s="102"/>
      <c r="D38" s="99"/>
      <c r="E38" s="205">
        <v>10.199999999999999</v>
      </c>
      <c r="F38" s="83" t="s">
        <v>193</v>
      </c>
      <c r="G38" s="29" t="s">
        <v>151</v>
      </c>
      <c r="H38" s="29" t="s">
        <v>468</v>
      </c>
      <c r="I38" s="1" t="s">
        <v>38</v>
      </c>
      <c r="J38" s="94" t="s">
        <v>148</v>
      </c>
      <c r="K38" s="31"/>
      <c r="L38" s="31"/>
      <c r="M38" s="29" t="s">
        <v>162</v>
      </c>
      <c r="N38" s="29" t="s">
        <v>159</v>
      </c>
    </row>
    <row r="39" spans="1:14" s="16" customFormat="1" ht="15.75" x14ac:dyDescent="0.25">
      <c r="A39" s="10"/>
      <c r="B39" s="20"/>
      <c r="C39" s="103"/>
      <c r="D39" s="18"/>
      <c r="E39" s="17"/>
      <c r="I39" s="12"/>
      <c r="K39" s="12"/>
      <c r="L39" s="12"/>
    </row>
    <row r="40" spans="1:14" s="29" customFormat="1" ht="144.75" customHeight="1" x14ac:dyDescent="0.25">
      <c r="A40" s="78">
        <v>11</v>
      </c>
      <c r="B40" s="97" t="s">
        <v>163</v>
      </c>
      <c r="C40" s="61" t="s">
        <v>220</v>
      </c>
      <c r="D40" s="99"/>
      <c r="E40" s="205">
        <v>11.1</v>
      </c>
      <c r="F40" s="83" t="s">
        <v>314</v>
      </c>
      <c r="G40" s="109" t="s">
        <v>151</v>
      </c>
      <c r="H40" s="29" t="s">
        <v>413</v>
      </c>
      <c r="I40" s="1" t="s">
        <v>38</v>
      </c>
      <c r="J40" s="94" t="s">
        <v>301</v>
      </c>
      <c r="K40" s="1" t="s">
        <v>45</v>
      </c>
      <c r="L40" s="1" t="s">
        <v>45</v>
      </c>
    </row>
    <row r="41" spans="1:14" s="16" customFormat="1" ht="15.75" x14ac:dyDescent="0.25">
      <c r="A41" s="10"/>
      <c r="B41" s="20"/>
      <c r="C41" s="103"/>
      <c r="D41" s="18"/>
      <c r="E41" s="17"/>
      <c r="I41" s="12"/>
      <c r="K41" s="12"/>
      <c r="L41" s="12"/>
    </row>
    <row r="42" spans="1:14" ht="90" x14ac:dyDescent="0.25">
      <c r="A42" s="78">
        <v>12</v>
      </c>
      <c r="B42" s="97" t="s">
        <v>164</v>
      </c>
      <c r="C42" s="220"/>
      <c r="D42" s="221"/>
      <c r="E42" s="337" t="s">
        <v>414</v>
      </c>
      <c r="F42" s="231" t="s">
        <v>416</v>
      </c>
      <c r="G42" s="98" t="s">
        <v>29</v>
      </c>
      <c r="H42" s="336" t="s">
        <v>327</v>
      </c>
      <c r="I42" s="336" t="s">
        <v>52</v>
      </c>
      <c r="J42" s="94" t="s">
        <v>326</v>
      </c>
      <c r="K42" s="1" t="s">
        <v>45</v>
      </c>
      <c r="L42" s="1" t="s">
        <v>45</v>
      </c>
      <c r="M42" s="220"/>
      <c r="N42" s="220"/>
    </row>
    <row r="43" spans="1:14" ht="90" x14ac:dyDescent="0.25">
      <c r="C43" s="220"/>
      <c r="D43" s="221"/>
      <c r="E43" s="221" t="s">
        <v>415</v>
      </c>
      <c r="F43" s="231" t="s">
        <v>417</v>
      </c>
      <c r="G43" s="98" t="s">
        <v>29</v>
      </c>
      <c r="H43" s="220" t="s">
        <v>327</v>
      </c>
      <c r="I43" s="220" t="s">
        <v>52</v>
      </c>
      <c r="J43" s="94" t="s">
        <v>326</v>
      </c>
      <c r="K43" s="1" t="s">
        <v>45</v>
      </c>
      <c r="L43" s="1" t="s">
        <v>45</v>
      </c>
      <c r="M43" s="220"/>
      <c r="N43" s="220"/>
    </row>
    <row r="44" spans="1:14" ht="90" x14ac:dyDescent="0.25">
      <c r="C44" s="220"/>
      <c r="D44" s="221"/>
      <c r="E44" s="221" t="s">
        <v>418</v>
      </c>
      <c r="F44" s="231" t="s">
        <v>420</v>
      </c>
      <c r="G44" s="98" t="s">
        <v>29</v>
      </c>
      <c r="H44" s="220"/>
      <c r="I44" s="336" t="s">
        <v>52</v>
      </c>
      <c r="J44" s="94" t="s">
        <v>326</v>
      </c>
      <c r="K44" s="1" t="s">
        <v>45</v>
      </c>
      <c r="L44" s="1" t="s">
        <v>45</v>
      </c>
      <c r="M44" s="220"/>
      <c r="N44" s="220"/>
    </row>
    <row r="45" spans="1:14" ht="90" x14ac:dyDescent="0.25">
      <c r="C45" s="336"/>
      <c r="D45" s="337"/>
      <c r="E45" s="337" t="s">
        <v>419</v>
      </c>
      <c r="F45" s="231" t="s">
        <v>421</v>
      </c>
      <c r="G45" s="98" t="s">
        <v>29</v>
      </c>
      <c r="H45" s="336"/>
      <c r="I45" s="336" t="s">
        <v>52</v>
      </c>
      <c r="J45" s="94" t="s">
        <v>326</v>
      </c>
      <c r="K45" s="1" t="s">
        <v>45</v>
      </c>
      <c r="L45" s="1" t="s">
        <v>45</v>
      </c>
      <c r="M45" s="336"/>
      <c r="N45" s="336"/>
    </row>
    <row r="46" spans="1:14" s="16" customFormat="1" ht="15.75" x14ac:dyDescent="0.25">
      <c r="A46" s="10"/>
      <c r="B46" s="20"/>
      <c r="C46" s="103"/>
      <c r="D46" s="18"/>
      <c r="E46" s="17"/>
      <c r="I46" s="12"/>
      <c r="K46" s="12"/>
      <c r="L46" s="12"/>
    </row>
  </sheetData>
  <autoFilter ref="A1:N46"/>
  <phoneticPr fontId="10" type="noConversion"/>
  <printOptions gridLines="1"/>
  <pageMargins left="0.70866141732283472" right="0.70866141732283472" top="0.74803149606299213" bottom="0.74803149606299213" header="0.31496062992125984" footer="0.31496062992125984"/>
  <pageSetup paperSize="9" scale="58" fitToHeight="0" orientation="landscape" r:id="rId1"/>
  <headerFooter>
    <oddHeader>&amp;L&amp;"-,Bold"&amp;16MHA Medium Schemes Framework Performance Toolkit
&amp;A&amp;R© &amp;G</oddHeader>
    <oddFooter>&amp;L&amp;F&amp;RPrinted : &amp;D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7"/>
  <sheetViews>
    <sheetView topLeftCell="A16" zoomScale="75" zoomScaleNormal="75" workbookViewId="0">
      <selection activeCell="C10" sqref="C10"/>
    </sheetView>
  </sheetViews>
  <sheetFormatPr defaultRowHeight="15" x14ac:dyDescent="0.25"/>
  <cols>
    <col min="1" max="1" width="13.85546875" customWidth="1"/>
    <col min="2" max="2" width="32.42578125" customWidth="1"/>
    <col min="3" max="3" width="16.140625" customWidth="1"/>
    <col min="4" max="4" width="10" bestFit="1" customWidth="1"/>
    <col min="5" max="5" width="10.28515625" customWidth="1"/>
    <col min="6" max="6" width="12.28515625" customWidth="1"/>
    <col min="7" max="7" width="29.140625" customWidth="1"/>
    <col min="8" max="8" width="15" customWidth="1"/>
    <col min="9" max="9" width="13.5703125" customWidth="1"/>
    <col min="10" max="10" width="8.5703125" customWidth="1"/>
  </cols>
  <sheetData>
    <row r="1" spans="1:12" x14ac:dyDescent="0.25">
      <c r="A1" s="110" t="s">
        <v>65</v>
      </c>
      <c r="B1">
        <f>'Scheme Details'!C10</f>
        <v>0</v>
      </c>
      <c r="C1" s="110" t="s">
        <v>67</v>
      </c>
      <c r="D1">
        <f>'Scheme Details'!C9</f>
        <v>0</v>
      </c>
    </row>
    <row r="2" spans="1:12" ht="30" x14ac:dyDescent="0.25">
      <c r="A2" s="110" t="s">
        <v>66</v>
      </c>
      <c r="B2" s="35">
        <f>'Scheme Details'!C11</f>
        <v>0</v>
      </c>
      <c r="C2" s="111" t="s">
        <v>68</v>
      </c>
      <c r="D2">
        <f>'Scheme Details'!C5</f>
        <v>0</v>
      </c>
      <c r="G2" s="106"/>
    </row>
    <row r="3" spans="1:12" x14ac:dyDescent="0.25">
      <c r="A3" s="110" t="s">
        <v>72</v>
      </c>
      <c r="B3" s="410">
        <f>'Scheme Details'!C21</f>
        <v>0</v>
      </c>
      <c r="C3" s="110" t="s">
        <v>459</v>
      </c>
      <c r="D3" s="410">
        <f>'Scheme Details'!C22</f>
        <v>0</v>
      </c>
    </row>
    <row r="5" spans="1:12" s="40" customFormat="1" ht="45" x14ac:dyDescent="0.25">
      <c r="A5" s="40" t="s">
        <v>98</v>
      </c>
      <c r="B5" s="40" t="s">
        <v>28</v>
      </c>
      <c r="C5" s="40" t="s">
        <v>69</v>
      </c>
      <c r="D5" s="40" t="s">
        <v>71</v>
      </c>
      <c r="E5" s="45" t="s">
        <v>74</v>
      </c>
      <c r="F5" s="40" t="s">
        <v>24</v>
      </c>
      <c r="G5" s="40" t="s">
        <v>31</v>
      </c>
      <c r="H5" s="40" t="s">
        <v>37</v>
      </c>
      <c r="I5" s="40" t="s">
        <v>39</v>
      </c>
      <c r="J5" s="40" t="s">
        <v>41</v>
      </c>
      <c r="K5" s="40" t="s">
        <v>40</v>
      </c>
    </row>
    <row r="6" spans="1:12" s="116" customFormat="1" ht="105" x14ac:dyDescent="0.25">
      <c r="A6" s="109">
        <f>'MHA MSF2 KPI''s'!E2</f>
        <v>1.1000000000000001</v>
      </c>
      <c r="B6" s="109" t="str">
        <f>'MHA MSF2 KPI''s'!F2</f>
        <v>Percentage satisfaction against key aspects of product (in scheme &amp; end of scheme)</v>
      </c>
      <c r="C6" s="114">
        <f>C10</f>
        <v>0</v>
      </c>
      <c r="D6" s="115">
        <f>C6</f>
        <v>0</v>
      </c>
      <c r="E6" s="116">
        <f>VLOOKUP(D6,A$20:I$26,9)</f>
        <v>0.5</v>
      </c>
      <c r="F6" s="109" t="str">
        <f>'MHA MSF2 KPI''s'!G2</f>
        <v>Core</v>
      </c>
      <c r="G6" s="116" t="str">
        <f>'MHA MSF2 KPI''s'!H2</f>
        <v>Satisfaction against key aspects</v>
      </c>
      <c r="H6" s="116" t="str">
        <f>'MHA MSF2 KPI''s'!I2</f>
        <v>Scheme</v>
      </c>
      <c r="I6" s="49" t="str">
        <f>'MHA MSF2 KPI''s'!J2</f>
        <v>In Project - 2 month intervals &amp; Within 4 weeks of the end of scheme</v>
      </c>
      <c r="J6" s="51" t="str">
        <f>'MHA MSF2 KPI''s'!K2</f>
        <v>Yes</v>
      </c>
      <c r="K6" s="51" t="str">
        <f>'MHA MSF2 KPI''s'!L2</f>
        <v>Yes</v>
      </c>
      <c r="L6" s="109"/>
    </row>
    <row r="7" spans="1:12" s="1" customFormat="1" ht="15.75" x14ac:dyDescent="0.25">
      <c r="A7" s="36"/>
      <c r="B7" s="2"/>
      <c r="C7" s="56"/>
      <c r="D7" s="34"/>
      <c r="E7" s="27"/>
    </row>
    <row r="8" spans="1:12" s="41" customFormat="1" ht="15.75" x14ac:dyDescent="0.25">
      <c r="A8" s="43" t="s">
        <v>99</v>
      </c>
      <c r="B8" s="40" t="s">
        <v>28</v>
      </c>
      <c r="C8" s="57" t="s">
        <v>69</v>
      </c>
      <c r="D8" s="44"/>
      <c r="E8" s="42"/>
    </row>
    <row r="9" spans="1:12" x14ac:dyDescent="0.25">
      <c r="C9" s="58"/>
      <c r="E9" s="26"/>
    </row>
    <row r="10" spans="1:12" s="21" customFormat="1" ht="87" customHeight="1" x14ac:dyDescent="0.25">
      <c r="A10" s="36">
        <f>A6</f>
        <v>1.1000000000000001</v>
      </c>
      <c r="B10" s="49" t="str">
        <f>B6</f>
        <v>Percentage satisfaction against key aspects of product (in scheme &amp; end of scheme)</v>
      </c>
      <c r="C10" s="245">
        <v>0</v>
      </c>
      <c r="E10" s="28"/>
      <c r="F10" s="2" t="str">
        <f t="shared" ref="F10:K10" si="0">F6</f>
        <v>Core</v>
      </c>
      <c r="G10" s="2" t="str">
        <f t="shared" si="0"/>
        <v>Satisfaction against key aspects</v>
      </c>
      <c r="H10" s="2" t="str">
        <f t="shared" si="0"/>
        <v>Scheme</v>
      </c>
      <c r="I10" s="2" t="str">
        <f t="shared" si="0"/>
        <v>In Project - 2 month intervals &amp; Within 4 weeks of the end of scheme</v>
      </c>
      <c r="J10" s="109" t="str">
        <f t="shared" si="0"/>
        <v>Yes</v>
      </c>
      <c r="K10" s="109" t="str">
        <f t="shared" si="0"/>
        <v>Yes</v>
      </c>
    </row>
    <row r="11" spans="1:12" x14ac:dyDescent="0.25">
      <c r="B11" s="49"/>
      <c r="C11" s="73"/>
      <c r="F11" s="87"/>
      <c r="G11" s="87"/>
      <c r="H11" s="87"/>
      <c r="I11" s="87"/>
      <c r="J11" s="109"/>
      <c r="K11" s="109"/>
    </row>
    <row r="12" spans="1:12" s="53" customFormat="1" x14ac:dyDescent="0.25">
      <c r="B12" s="62"/>
      <c r="C12" s="73" t="s">
        <v>236</v>
      </c>
      <c r="F12" s="29"/>
      <c r="G12" s="29"/>
      <c r="H12" s="29"/>
      <c r="I12" s="29"/>
      <c r="J12" s="192"/>
      <c r="K12" s="192"/>
    </row>
    <row r="13" spans="1:12" s="53" customFormat="1" x14ac:dyDescent="0.25">
      <c r="B13" s="62"/>
      <c r="C13" s="73"/>
      <c r="F13" s="29"/>
      <c r="G13" s="29"/>
      <c r="H13" s="29"/>
      <c r="I13" s="29"/>
      <c r="J13" s="192"/>
      <c r="K13" s="192"/>
    </row>
    <row r="14" spans="1:12" s="53" customFormat="1" ht="41.25" customHeight="1" x14ac:dyDescent="0.25">
      <c r="B14" s="432" t="str">
        <f>IF(C6&lt;&gt;8,"To help understand performance different than that expected through the Framework, please provide comments below for a score other than eight","")</f>
        <v>To help understand performance different than that expected through the Framework, please provide comments below for a score other than eight</v>
      </c>
      <c r="C14" s="432"/>
      <c r="D14" s="432"/>
      <c r="E14" s="432"/>
      <c r="F14" s="432"/>
      <c r="G14" s="432"/>
      <c r="H14" s="432"/>
      <c r="I14" s="432"/>
      <c r="J14" s="432"/>
      <c r="K14" s="432"/>
    </row>
    <row r="15" spans="1:12" s="53" customFormat="1" x14ac:dyDescent="0.25">
      <c r="B15" s="62"/>
      <c r="C15" s="73"/>
      <c r="F15" s="29"/>
      <c r="G15" s="29"/>
      <c r="H15" s="29"/>
      <c r="I15" s="29"/>
      <c r="J15" s="192"/>
      <c r="K15" s="192"/>
    </row>
    <row r="16" spans="1:12" s="53" customFormat="1" ht="170.1" customHeight="1" x14ac:dyDescent="0.25">
      <c r="A16" s="78" t="s">
        <v>81</v>
      </c>
      <c r="B16" s="429"/>
      <c r="C16" s="430"/>
      <c r="D16" s="430"/>
      <c r="E16" s="430"/>
      <c r="F16" s="430"/>
      <c r="G16" s="430"/>
      <c r="H16" s="430"/>
      <c r="I16" s="430"/>
      <c r="J16" s="430"/>
      <c r="K16" s="431"/>
    </row>
    <row r="18" spans="1:9" s="142" customFormat="1" x14ac:dyDescent="0.25">
      <c r="A18" s="142" t="s">
        <v>69</v>
      </c>
      <c r="B18" s="142" t="s">
        <v>237</v>
      </c>
      <c r="C18" s="142" t="s">
        <v>172</v>
      </c>
      <c r="E18" s="193"/>
    </row>
    <row r="19" spans="1:9" x14ac:dyDescent="0.25">
      <c r="E19" s="26"/>
      <c r="I19" s="21" t="s">
        <v>74</v>
      </c>
    </row>
    <row r="20" spans="1:9" s="1" customFormat="1" ht="66" customHeight="1" x14ac:dyDescent="0.25">
      <c r="A20" s="137">
        <v>0</v>
      </c>
      <c r="B20" s="2" t="s">
        <v>84</v>
      </c>
      <c r="C20" s="425" t="s">
        <v>136</v>
      </c>
      <c r="D20" s="425"/>
      <c r="E20" s="425"/>
      <c r="F20" s="425"/>
      <c r="G20" s="425"/>
      <c r="H20" s="425"/>
      <c r="I20" s="139">
        <v>0.5</v>
      </c>
    </row>
    <row r="21" spans="1:9" s="1" customFormat="1" ht="63.75" customHeight="1" x14ac:dyDescent="0.25">
      <c r="A21" s="137">
        <v>2</v>
      </c>
      <c r="B21" s="2" t="s">
        <v>85</v>
      </c>
      <c r="C21" s="425" t="s">
        <v>128</v>
      </c>
      <c r="D21" s="425"/>
      <c r="E21" s="425"/>
      <c r="F21" s="425"/>
      <c r="G21" s="425"/>
      <c r="H21" s="425"/>
      <c r="I21" s="139">
        <v>0.6</v>
      </c>
    </row>
    <row r="22" spans="1:9" s="1" customFormat="1" ht="50.25" customHeight="1" x14ac:dyDescent="0.25">
      <c r="A22" s="137">
        <v>5</v>
      </c>
      <c r="B22" s="2" t="s">
        <v>86</v>
      </c>
      <c r="C22" s="425" t="s">
        <v>295</v>
      </c>
      <c r="D22" s="425"/>
      <c r="E22" s="425"/>
      <c r="F22" s="425"/>
      <c r="G22" s="425"/>
      <c r="H22" s="425"/>
      <c r="I22" s="139">
        <v>0.8</v>
      </c>
    </row>
    <row r="23" spans="1:9" s="1" customFormat="1" ht="36" customHeight="1" x14ac:dyDescent="0.25">
      <c r="A23" s="137">
        <v>6</v>
      </c>
      <c r="B23" s="2" t="s">
        <v>87</v>
      </c>
      <c r="C23" s="425" t="s">
        <v>129</v>
      </c>
      <c r="D23" s="425"/>
      <c r="E23" s="425"/>
      <c r="F23" s="425"/>
      <c r="G23" s="425"/>
      <c r="H23" s="425"/>
      <c r="I23" s="139">
        <v>0.9</v>
      </c>
    </row>
    <row r="24" spans="1:9" s="144" customFormat="1" ht="62.25" customHeight="1" x14ac:dyDescent="0.25">
      <c r="A24" s="146">
        <v>8</v>
      </c>
      <c r="B24" s="143" t="s">
        <v>88</v>
      </c>
      <c r="C24" s="428" t="s">
        <v>318</v>
      </c>
      <c r="D24" s="428"/>
      <c r="E24" s="428"/>
      <c r="F24" s="428"/>
      <c r="G24" s="428"/>
      <c r="H24" s="428"/>
      <c r="I24" s="148">
        <v>1</v>
      </c>
    </row>
    <row r="25" spans="1:9" s="1" customFormat="1" ht="51" customHeight="1" x14ac:dyDescent="0.25">
      <c r="A25" s="138">
        <v>9</v>
      </c>
      <c r="B25" s="2" t="s">
        <v>90</v>
      </c>
      <c r="C25" s="425" t="s">
        <v>319</v>
      </c>
      <c r="D25" s="425"/>
      <c r="E25" s="425"/>
      <c r="F25" s="425"/>
      <c r="G25" s="425"/>
      <c r="H25" s="425"/>
      <c r="I25" s="139">
        <v>1.05</v>
      </c>
    </row>
    <row r="26" spans="1:9" s="1" customFormat="1" ht="64.5" customHeight="1" x14ac:dyDescent="0.25">
      <c r="A26" s="138">
        <v>10</v>
      </c>
      <c r="B26" s="2" t="s">
        <v>89</v>
      </c>
      <c r="C26" s="425" t="s">
        <v>320</v>
      </c>
      <c r="D26" s="425"/>
      <c r="E26" s="425"/>
      <c r="F26" s="425"/>
      <c r="G26" s="425"/>
      <c r="H26" s="425"/>
      <c r="I26" s="139">
        <v>1.1000000000000001</v>
      </c>
    </row>
    <row r="27" spans="1:9" s="50" customFormat="1" x14ac:dyDescent="0.25"/>
    <row r="28" spans="1:9" s="60" customFormat="1" x14ac:dyDescent="0.25">
      <c r="A28" s="59"/>
      <c r="B28" s="59" t="s">
        <v>269</v>
      </c>
      <c r="D28" s="59"/>
      <c r="G28" s="59"/>
    </row>
    <row r="29" spans="1:9" s="55" customFormat="1" x14ac:dyDescent="0.25">
      <c r="B29" s="81" t="s">
        <v>14</v>
      </c>
      <c r="C29" s="55" t="s">
        <v>0</v>
      </c>
      <c r="H29" s="211"/>
      <c r="I29" s="211"/>
    </row>
    <row r="30" spans="1:9" s="55" customFormat="1" x14ac:dyDescent="0.25">
      <c r="B30" s="81" t="s">
        <v>6</v>
      </c>
      <c r="C30" s="55" t="s">
        <v>1</v>
      </c>
      <c r="I30" s="211"/>
    </row>
    <row r="31" spans="1:9" s="55" customFormat="1" ht="30" x14ac:dyDescent="0.25">
      <c r="B31" s="81" t="s">
        <v>7</v>
      </c>
      <c r="H31" s="211"/>
      <c r="I31" s="211"/>
    </row>
    <row r="32" spans="1:9" s="55" customFormat="1" x14ac:dyDescent="0.25">
      <c r="B32" s="81" t="s">
        <v>8</v>
      </c>
      <c r="C32" s="427" t="s">
        <v>2</v>
      </c>
      <c r="D32" s="427"/>
      <c r="E32" s="427"/>
      <c r="F32" s="427"/>
      <c r="G32" s="427"/>
      <c r="I32" s="211"/>
    </row>
    <row r="33" spans="2:9" s="55" customFormat="1" x14ac:dyDescent="0.25">
      <c r="B33" s="81" t="s">
        <v>9</v>
      </c>
      <c r="H33" s="211"/>
      <c r="I33" s="211"/>
    </row>
    <row r="34" spans="2:9" s="55" customFormat="1" x14ac:dyDescent="0.25">
      <c r="B34" s="81" t="s">
        <v>10</v>
      </c>
      <c r="H34" s="211"/>
      <c r="I34" s="211"/>
    </row>
    <row r="35" spans="2:9" s="55" customFormat="1" ht="30" x14ac:dyDescent="0.25">
      <c r="B35" s="81" t="s">
        <v>11</v>
      </c>
      <c r="H35" s="211"/>
      <c r="I35" s="211"/>
    </row>
    <row r="36" spans="2:9" s="55" customFormat="1" x14ac:dyDescent="0.25">
      <c r="B36" s="81" t="s">
        <v>12</v>
      </c>
      <c r="H36" s="211"/>
      <c r="I36" s="211"/>
    </row>
    <row r="37" spans="2:9" s="55" customFormat="1" ht="30" x14ac:dyDescent="0.25">
      <c r="B37" s="38" t="s">
        <v>293</v>
      </c>
      <c r="C37" s="426" t="s">
        <v>294</v>
      </c>
      <c r="D37" s="426"/>
      <c r="E37" s="426"/>
      <c r="F37" s="426"/>
      <c r="G37" s="426"/>
      <c r="H37" s="211"/>
      <c r="I37" s="211"/>
    </row>
  </sheetData>
  <sheetProtection sheet="1" objects="1" scenarios="1" selectLockedCells="1"/>
  <protectedRanges>
    <protectedRange sqref="B16" name="Comments"/>
  </protectedRanges>
  <mergeCells count="11">
    <mergeCell ref="B16:K16"/>
    <mergeCell ref="C20:H20"/>
    <mergeCell ref="C21:H21"/>
    <mergeCell ref="C22:H22"/>
    <mergeCell ref="B14:K14"/>
    <mergeCell ref="C23:H23"/>
    <mergeCell ref="C37:G37"/>
    <mergeCell ref="C32:G32"/>
    <mergeCell ref="C24:H24"/>
    <mergeCell ref="C25:H25"/>
    <mergeCell ref="C26:H26"/>
  </mergeCells>
  <phoneticPr fontId="10" type="noConversion"/>
  <dataValidations count="1">
    <dataValidation type="list" allowBlank="1" showInputMessage="1" showErrorMessage="1" sqref="C10">
      <formula1>"0,2,5,6,8,9,10"</formula1>
    </dataValidation>
  </dataValidations>
  <printOptions gridLines="1"/>
  <pageMargins left="0.70866141732283472" right="0.70866141732283472" top="0.74803149606299213" bottom="0.74803149606299213" header="0.31496062992125984" footer="0.31496062992125984"/>
  <pageSetup paperSize="9" scale="77" fitToHeight="0" orientation="landscape" r:id="rId1"/>
  <headerFooter>
    <oddHeader>&amp;L&amp;"Calibri,Bold"&amp;16MHA Medium Schemes Framework Performance Toolkit
&amp;A&amp;R© &amp;G</oddHeader>
    <oddFooter>&amp;L&amp;F&amp;RPrinted : &amp;D</oddFooter>
  </headerFooter>
  <rowBreaks count="3" manualBreakCount="3">
    <brk id="7" max="10" man="1"/>
    <brk id="17" max="16383" man="1"/>
    <brk id="27" max="10"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53"/>
  <sheetViews>
    <sheetView topLeftCell="A15" zoomScale="75" zoomScaleNormal="75" workbookViewId="0">
      <selection activeCell="C10" sqref="C10"/>
    </sheetView>
  </sheetViews>
  <sheetFormatPr defaultRowHeight="15" x14ac:dyDescent="0.25"/>
  <cols>
    <col min="1" max="1" width="13.85546875" bestFit="1" customWidth="1"/>
    <col min="2" max="2" width="36.85546875" customWidth="1"/>
    <col min="3" max="3" width="14.7109375" customWidth="1"/>
    <col min="4" max="4" width="10.5703125" customWidth="1"/>
    <col min="5" max="5" width="10" style="26" customWidth="1"/>
    <col min="6" max="6" width="10.5703125" customWidth="1"/>
    <col min="7" max="7" width="28.5703125" customWidth="1"/>
    <col min="8" max="8" width="13.28515625" customWidth="1"/>
    <col min="9" max="9" width="15.5703125" customWidth="1"/>
    <col min="10" max="10" width="14.140625" bestFit="1" customWidth="1"/>
  </cols>
  <sheetData>
    <row r="1" spans="1:11" x14ac:dyDescent="0.25">
      <c r="A1" s="21" t="s">
        <v>65</v>
      </c>
      <c r="B1">
        <f>'Scheme Details'!C10</f>
        <v>0</v>
      </c>
      <c r="C1" s="21" t="s">
        <v>67</v>
      </c>
      <c r="D1">
        <f>'Scheme Details'!C9</f>
        <v>0</v>
      </c>
      <c r="E1"/>
    </row>
    <row r="2" spans="1:11" ht="30" x14ac:dyDescent="0.25">
      <c r="A2" s="21" t="s">
        <v>66</v>
      </c>
      <c r="B2">
        <f>'Scheme Details'!C11</f>
        <v>0</v>
      </c>
      <c r="C2" s="47" t="s">
        <v>68</v>
      </c>
      <c r="D2">
        <f>'Scheme Details'!C5</f>
        <v>0</v>
      </c>
      <c r="E2"/>
      <c r="G2" s="106"/>
    </row>
    <row r="3" spans="1:11" x14ac:dyDescent="0.25">
      <c r="A3" s="21" t="s">
        <v>72</v>
      </c>
      <c r="B3" s="410">
        <f>'Scheme Details'!C21</f>
        <v>0</v>
      </c>
      <c r="C3" s="21" t="s">
        <v>459</v>
      </c>
      <c r="D3" s="410">
        <f>'Scheme Details'!C22</f>
        <v>0</v>
      </c>
      <c r="E3"/>
    </row>
    <row r="5" spans="1:11" s="40" customFormat="1" ht="45" x14ac:dyDescent="0.25">
      <c r="A5" s="40" t="s">
        <v>98</v>
      </c>
      <c r="B5" s="40" t="s">
        <v>28</v>
      </c>
      <c r="C5" s="40" t="s">
        <v>69</v>
      </c>
      <c r="D5" s="40" t="s">
        <v>71</v>
      </c>
      <c r="E5" s="45" t="s">
        <v>74</v>
      </c>
      <c r="F5" s="40" t="s">
        <v>24</v>
      </c>
      <c r="G5" s="40" t="s">
        <v>31</v>
      </c>
      <c r="H5" s="40" t="s">
        <v>37</v>
      </c>
      <c r="I5" s="40" t="s">
        <v>39</v>
      </c>
      <c r="J5" s="40" t="s">
        <v>41</v>
      </c>
      <c r="K5" s="40" t="s">
        <v>40</v>
      </c>
    </row>
    <row r="6" spans="1:11" s="1" customFormat="1" ht="79.5" customHeight="1" x14ac:dyDescent="0.25">
      <c r="A6" s="2">
        <f>'MHA MSF2 KPI''s'!E4</f>
        <v>2.1</v>
      </c>
      <c r="B6" s="83" t="str">
        <f>'MHA MSF2 KPI''s'!F4</f>
        <v>Satisfaction against key aspects of service (in scheme &amp; end of scheme)</v>
      </c>
      <c r="C6" s="114">
        <f>C10</f>
        <v>0</v>
      </c>
      <c r="D6" s="69">
        <f>C6</f>
        <v>0</v>
      </c>
      <c r="E6" s="1">
        <f>VLOOKUP(D6,A$23:I$29,9)</f>
        <v>0.5</v>
      </c>
      <c r="F6" s="83" t="str">
        <f>'MHA MSF2 KPI''s'!G4</f>
        <v>Core</v>
      </c>
      <c r="G6" s="2" t="str">
        <f>'MHA MSF2 KPI''s'!H4</f>
        <v>Satisfaction against key aspects</v>
      </c>
      <c r="H6" s="83" t="str">
        <f>'MHA MSF2 KPI''s'!I4</f>
        <v>Scheme</v>
      </c>
      <c r="I6" s="83" t="str">
        <f>'MHA MSF2 KPI''s'!J4</f>
        <v>In Project - 2 month intervals &amp; Within 4 weeks of the end of scheme</v>
      </c>
      <c r="J6" s="83" t="str">
        <f>'MHA MSF2 KPI''s'!K4</f>
        <v>Yes</v>
      </c>
      <c r="K6" s="83" t="str">
        <f>'MHA MSF2 KPI''s'!L4</f>
        <v>Yes</v>
      </c>
    </row>
    <row r="7" spans="1:11" s="1" customFormat="1" ht="15.75" x14ac:dyDescent="0.25">
      <c r="A7" s="36"/>
      <c r="B7" s="2"/>
      <c r="C7" s="56"/>
      <c r="D7" s="34"/>
      <c r="E7" s="27"/>
      <c r="F7" s="83"/>
    </row>
    <row r="8" spans="1:11" s="41" customFormat="1" ht="15.75" x14ac:dyDescent="0.25">
      <c r="A8" s="43" t="s">
        <v>99</v>
      </c>
      <c r="B8" s="40" t="s">
        <v>28</v>
      </c>
      <c r="C8" s="57" t="s">
        <v>69</v>
      </c>
      <c r="D8" s="44"/>
      <c r="E8" s="42"/>
      <c r="F8" s="40"/>
    </row>
    <row r="9" spans="1:11" x14ac:dyDescent="0.25">
      <c r="C9" s="58"/>
      <c r="F9" s="35"/>
    </row>
    <row r="10" spans="1:11" s="21" customFormat="1" ht="63" customHeight="1" x14ac:dyDescent="0.25">
      <c r="A10" s="49">
        <f>A6</f>
        <v>2.1</v>
      </c>
      <c r="B10" s="49" t="str">
        <f>B6</f>
        <v>Satisfaction against key aspects of service (in scheme &amp; end of scheme)</v>
      </c>
      <c r="C10" s="245"/>
      <c r="E10" s="28"/>
      <c r="F10" s="109" t="str">
        <f t="shared" ref="F10:K10" si="0">F6</f>
        <v>Core</v>
      </c>
      <c r="G10" s="109" t="str">
        <f t="shared" si="0"/>
        <v>Satisfaction against key aspects</v>
      </c>
      <c r="H10" s="109" t="str">
        <f t="shared" si="0"/>
        <v>Scheme</v>
      </c>
      <c r="I10" s="109" t="str">
        <f t="shared" si="0"/>
        <v>In Project - 2 month intervals &amp; Within 4 weeks of the end of scheme</v>
      </c>
      <c r="J10" s="109" t="str">
        <f t="shared" si="0"/>
        <v>Yes</v>
      </c>
      <c r="K10" s="109" t="str">
        <f t="shared" si="0"/>
        <v>Yes</v>
      </c>
    </row>
    <row r="11" spans="1:11" s="32" customFormat="1" x14ac:dyDescent="0.25">
      <c r="A11" s="62"/>
      <c r="B11" s="62"/>
      <c r="C11" s="73"/>
      <c r="E11" s="64"/>
      <c r="F11" s="192"/>
      <c r="G11" s="192"/>
      <c r="H11" s="192"/>
      <c r="I11" s="192"/>
      <c r="J11" s="192"/>
      <c r="K11" s="192"/>
    </row>
    <row r="12" spans="1:11" s="53" customFormat="1" x14ac:dyDescent="0.25">
      <c r="B12" s="62"/>
      <c r="C12" s="73" t="s">
        <v>236</v>
      </c>
      <c r="F12" s="29"/>
      <c r="G12" s="29"/>
      <c r="H12" s="29"/>
      <c r="I12" s="29"/>
      <c r="J12" s="192"/>
      <c r="K12" s="192"/>
    </row>
    <row r="13" spans="1:11" s="32" customFormat="1" x14ac:dyDescent="0.25">
      <c r="A13" s="62"/>
      <c r="B13" s="62"/>
      <c r="C13" s="73"/>
      <c r="E13" s="64"/>
      <c r="F13" s="192"/>
      <c r="G13" s="192"/>
      <c r="H13" s="192"/>
      <c r="I13" s="192"/>
      <c r="J13" s="192"/>
      <c r="K13" s="192"/>
    </row>
    <row r="14" spans="1:11" s="118" customFormat="1" ht="63" customHeight="1" x14ac:dyDescent="0.25">
      <c r="A14" s="121">
        <f>'MHA MSF2 KPI''s'!E5</f>
        <v>2.2000000000000002</v>
      </c>
      <c r="B14" s="121" t="str">
        <f>'MHA MSF2 KPI''s'!F5</f>
        <v>Percentage satisfaction of Tier 2 suppliers with MHA Framework Contractor against MHA standard questionnaire</v>
      </c>
      <c r="C14" s="339"/>
      <c r="E14" s="119"/>
      <c r="F14" s="120" t="str">
        <f>'MHA MSF2 KPI''s'!G5</f>
        <v>Optional - Locally determined</v>
      </c>
      <c r="G14" s="120" t="str">
        <f>'MHA MSF2 KPI''s'!H5</f>
        <v>Post scheme satisfaction survey carried out by MHA Framework Contractor maximum  4 weeks after completion of scheme. Survey to be developed from framework contractor's existing processes.</v>
      </c>
      <c r="H14" s="120" t="str">
        <f>'MHA MSF2 KPI''s'!I5</f>
        <v>Scheme</v>
      </c>
      <c r="I14" s="120" t="str">
        <f>'MHA MSF2 KPI''s'!J5</f>
        <v>End of scheme</v>
      </c>
      <c r="J14" s="120"/>
      <c r="K14" s="120"/>
    </row>
    <row r="15" spans="1:11" s="118" customFormat="1" ht="63" customHeight="1" x14ac:dyDescent="0.25">
      <c r="A15" s="121">
        <f>'MHA MSF2 KPI''s'!E6</f>
        <v>2.2999999999999998</v>
      </c>
      <c r="B15" s="121" t="str">
        <f>'MHA MSF2 KPI''s'!F6</f>
        <v>Supply chain payments - percentage of payments to supply chain made in accordancxe with MHA Fair Payment Charter</v>
      </c>
      <c r="C15" s="339"/>
      <c r="E15" s="119"/>
      <c r="F15" s="120" t="str">
        <f>'MHA MSF2 KPI''s'!G6</f>
        <v>Optional - Locally determined</v>
      </c>
      <c r="G15" s="120" t="str">
        <f>'MHA MSF2 KPI''s'!H6</f>
        <v>Percentage of payments to supply chain made in accordance with MHA Fair Payment Charter</v>
      </c>
      <c r="H15" s="120" t="str">
        <f>'MHA MSF2 KPI''s'!I6</f>
        <v>Scheme</v>
      </c>
      <c r="I15" s="120" t="str">
        <f>'MHA MSF2 KPI''s'!J6</f>
        <v>In Project - 2 month intervals</v>
      </c>
      <c r="J15" s="120"/>
      <c r="K15" s="120"/>
    </row>
    <row r="16" spans="1:11" s="118" customFormat="1" ht="17.25" customHeight="1" x14ac:dyDescent="0.25">
      <c r="A16" s="121"/>
      <c r="B16" s="121"/>
      <c r="C16" s="334"/>
      <c r="E16" s="119"/>
      <c r="F16" s="120"/>
      <c r="G16" s="120"/>
      <c r="H16" s="120"/>
      <c r="I16" s="120"/>
      <c r="J16" s="120"/>
      <c r="K16" s="120"/>
    </row>
    <row r="17" spans="1:11" s="53" customFormat="1" ht="44.25" customHeight="1" x14ac:dyDescent="0.25">
      <c r="B17" s="432" t="str">
        <f>IF(C10&lt;&gt;8,"To help understand performance different than that expected through the Framework, please provide comments below for a score other than eight","")</f>
        <v>To help understand performance different than that expected through the Framework, please provide comments below for a score other than eight</v>
      </c>
      <c r="C17" s="432"/>
      <c r="D17" s="432"/>
      <c r="E17" s="432"/>
      <c r="F17" s="432"/>
      <c r="G17" s="432"/>
      <c r="H17" s="432"/>
      <c r="I17" s="432"/>
      <c r="J17" s="432"/>
      <c r="K17" s="432"/>
    </row>
    <row r="18" spans="1:11" s="53" customFormat="1" ht="17.25" customHeight="1" x14ac:dyDescent="0.25">
      <c r="B18" s="331"/>
      <c r="C18" s="331"/>
      <c r="D18" s="331"/>
      <c r="E18" s="331"/>
      <c r="F18" s="331"/>
      <c r="G18" s="331"/>
      <c r="H18" s="331"/>
      <c r="I18" s="331"/>
      <c r="J18" s="331"/>
      <c r="K18" s="331"/>
    </row>
    <row r="19" spans="1:11" s="118" customFormat="1" ht="170.1" customHeight="1" x14ac:dyDescent="0.25">
      <c r="A19" s="335" t="s">
        <v>81</v>
      </c>
      <c r="B19" s="433"/>
      <c r="C19" s="434"/>
      <c r="D19" s="434"/>
      <c r="E19" s="434"/>
      <c r="F19" s="434"/>
      <c r="G19" s="434"/>
      <c r="H19" s="434"/>
      <c r="I19" s="434"/>
      <c r="J19" s="434"/>
      <c r="K19" s="435"/>
    </row>
    <row r="20" spans="1:11" s="21" customFormat="1" ht="15.75" x14ac:dyDescent="0.25">
      <c r="A20" s="36"/>
      <c r="B20" s="49"/>
      <c r="C20" s="73"/>
      <c r="E20" s="28"/>
      <c r="F20" s="2"/>
      <c r="G20" s="2"/>
      <c r="H20" s="2"/>
      <c r="I20" s="2"/>
      <c r="J20" s="2"/>
      <c r="K20" s="2"/>
    </row>
    <row r="21" spans="1:11" s="142" customFormat="1" x14ac:dyDescent="0.25">
      <c r="A21" s="142" t="s">
        <v>69</v>
      </c>
      <c r="B21" s="142" t="s">
        <v>238</v>
      </c>
      <c r="C21" s="142" t="s">
        <v>172</v>
      </c>
      <c r="E21" s="193"/>
    </row>
    <row r="22" spans="1:11" x14ac:dyDescent="0.25">
      <c r="I22" s="21" t="s">
        <v>135</v>
      </c>
    </row>
    <row r="23" spans="1:11" s="1" customFormat="1" ht="66" customHeight="1" x14ac:dyDescent="0.25">
      <c r="A23" s="137">
        <v>0</v>
      </c>
      <c r="B23" s="2" t="s">
        <v>84</v>
      </c>
      <c r="C23" s="425" t="s">
        <v>136</v>
      </c>
      <c r="D23" s="425"/>
      <c r="E23" s="425"/>
      <c r="F23" s="425"/>
      <c r="G23" s="425"/>
      <c r="H23" s="425"/>
      <c r="I23" s="139">
        <v>0.5</v>
      </c>
    </row>
    <row r="24" spans="1:11" s="1" customFormat="1" ht="63.75" customHeight="1" x14ac:dyDescent="0.25">
      <c r="A24" s="137">
        <v>2</v>
      </c>
      <c r="B24" s="2" t="s">
        <v>85</v>
      </c>
      <c r="C24" s="425" t="s">
        <v>128</v>
      </c>
      <c r="D24" s="425"/>
      <c r="E24" s="425"/>
      <c r="F24" s="425"/>
      <c r="G24" s="425"/>
      <c r="H24" s="425"/>
      <c r="I24" s="139">
        <v>0.6</v>
      </c>
    </row>
    <row r="25" spans="1:11" s="1" customFormat="1" ht="50.25" customHeight="1" x14ac:dyDescent="0.25">
      <c r="A25" s="137">
        <v>5</v>
      </c>
      <c r="B25" s="2" t="s">
        <v>86</v>
      </c>
      <c r="C25" s="425" t="s">
        <v>295</v>
      </c>
      <c r="D25" s="425"/>
      <c r="E25" s="425"/>
      <c r="F25" s="425"/>
      <c r="G25" s="425"/>
      <c r="H25" s="425"/>
      <c r="I25" s="139">
        <v>0.8</v>
      </c>
    </row>
    <row r="26" spans="1:11" s="1" customFormat="1" ht="36" customHeight="1" x14ac:dyDescent="0.25">
      <c r="A26" s="137">
        <v>6</v>
      </c>
      <c r="B26" s="2" t="s">
        <v>87</v>
      </c>
      <c r="C26" s="425" t="s">
        <v>129</v>
      </c>
      <c r="D26" s="425"/>
      <c r="E26" s="425"/>
      <c r="F26" s="425"/>
      <c r="G26" s="425"/>
      <c r="H26" s="425"/>
      <c r="I26" s="139">
        <v>0.9</v>
      </c>
    </row>
    <row r="27" spans="1:11" s="144" customFormat="1" ht="62.25" customHeight="1" x14ac:dyDescent="0.25">
      <c r="A27" s="146">
        <v>8</v>
      </c>
      <c r="B27" s="143" t="s">
        <v>88</v>
      </c>
      <c r="C27" s="428" t="s">
        <v>321</v>
      </c>
      <c r="D27" s="428"/>
      <c r="E27" s="428"/>
      <c r="F27" s="428"/>
      <c r="G27" s="428"/>
      <c r="H27" s="428"/>
      <c r="I27" s="148">
        <v>1</v>
      </c>
    </row>
    <row r="28" spans="1:11" s="1" customFormat="1" ht="51" customHeight="1" x14ac:dyDescent="0.25">
      <c r="A28" s="138">
        <v>9</v>
      </c>
      <c r="B28" s="2" t="s">
        <v>90</v>
      </c>
      <c r="C28" s="425" t="s">
        <v>322</v>
      </c>
      <c r="D28" s="425"/>
      <c r="E28" s="425"/>
      <c r="F28" s="425"/>
      <c r="G28" s="425"/>
      <c r="H28" s="425"/>
      <c r="I28" s="139">
        <v>1.05</v>
      </c>
    </row>
    <row r="29" spans="1:11" s="1" customFormat="1" ht="64.5" customHeight="1" x14ac:dyDescent="0.25">
      <c r="A29" s="138">
        <v>10</v>
      </c>
      <c r="B29" s="2" t="s">
        <v>89</v>
      </c>
      <c r="C29" s="425" t="s">
        <v>323</v>
      </c>
      <c r="D29" s="425"/>
      <c r="E29" s="425"/>
      <c r="F29" s="425"/>
      <c r="G29" s="425"/>
      <c r="H29" s="425"/>
      <c r="I29" s="139">
        <v>1.1000000000000001</v>
      </c>
    </row>
    <row r="30" spans="1:11" s="112" customFormat="1" x14ac:dyDescent="0.25">
      <c r="B30" s="122"/>
      <c r="C30" s="122"/>
      <c r="D30" s="122"/>
      <c r="E30" s="122"/>
      <c r="F30" s="122"/>
      <c r="G30" s="122"/>
      <c r="H30" s="122"/>
      <c r="I30" s="122"/>
    </row>
    <row r="31" spans="1:11" s="60" customFormat="1" x14ac:dyDescent="0.25">
      <c r="A31" s="59"/>
      <c r="B31" s="59" t="s">
        <v>269</v>
      </c>
      <c r="D31" s="59"/>
      <c r="G31" s="59"/>
      <c r="H31" s="213"/>
      <c r="I31" s="213"/>
    </row>
    <row r="32" spans="1:11" s="4" customFormat="1" x14ac:dyDescent="0.25">
      <c r="A32" s="5"/>
      <c r="B32" s="5"/>
      <c r="D32" s="5"/>
      <c r="G32" s="5"/>
      <c r="H32" s="214"/>
      <c r="I32" s="214"/>
    </row>
    <row r="33" spans="1:9" s="4" customFormat="1" ht="15" customHeight="1" x14ac:dyDescent="0.25">
      <c r="A33" s="5"/>
      <c r="B33" s="5" t="s">
        <v>271</v>
      </c>
      <c r="C33" s="426" t="s">
        <v>111</v>
      </c>
      <c r="D33" s="426"/>
      <c r="E33" s="426"/>
      <c r="F33" s="426"/>
      <c r="G33" s="426"/>
      <c r="H33" s="212"/>
      <c r="I33" s="212"/>
    </row>
    <row r="34" spans="1:9" s="4" customFormat="1" ht="27" customHeight="1" x14ac:dyDescent="0.25">
      <c r="A34" s="5"/>
      <c r="B34" s="5"/>
      <c r="C34" s="426" t="s">
        <v>112</v>
      </c>
      <c r="D34" s="426"/>
      <c r="E34" s="426"/>
      <c r="F34" s="426"/>
      <c r="G34" s="426"/>
      <c r="H34" s="212"/>
      <c r="I34" s="212"/>
    </row>
    <row r="35" spans="1:9" s="4" customFormat="1" ht="30" customHeight="1" x14ac:dyDescent="0.25">
      <c r="A35" s="5"/>
      <c r="B35" s="5"/>
      <c r="C35" s="426" t="s">
        <v>113</v>
      </c>
      <c r="D35" s="426"/>
      <c r="E35" s="426"/>
      <c r="F35" s="426"/>
      <c r="G35" s="426"/>
      <c r="H35" s="212"/>
      <c r="I35" s="212"/>
    </row>
    <row r="36" spans="1:9" s="4" customFormat="1" ht="30" customHeight="1" x14ac:dyDescent="0.25">
      <c r="A36" s="5"/>
      <c r="B36" s="5"/>
      <c r="C36" s="426" t="s">
        <v>114</v>
      </c>
      <c r="D36" s="426"/>
      <c r="E36" s="426"/>
      <c r="F36" s="426"/>
      <c r="G36" s="426"/>
      <c r="H36" s="212"/>
      <c r="I36" s="212"/>
    </row>
    <row r="37" spans="1:9" s="4" customFormat="1" ht="30" customHeight="1" x14ac:dyDescent="0.25">
      <c r="A37" s="5"/>
      <c r="B37" s="5"/>
      <c r="C37" s="426" t="s">
        <v>117</v>
      </c>
      <c r="D37" s="426"/>
      <c r="E37" s="426"/>
      <c r="F37" s="426"/>
      <c r="G37" s="426"/>
      <c r="H37" s="212"/>
      <c r="I37" s="212"/>
    </row>
    <row r="38" spans="1:9" s="4" customFormat="1" ht="26.25" customHeight="1" x14ac:dyDescent="0.25">
      <c r="A38" s="5"/>
      <c r="B38" s="5"/>
      <c r="C38" s="426" t="s">
        <v>118</v>
      </c>
      <c r="D38" s="426"/>
      <c r="E38" s="426"/>
      <c r="F38" s="426"/>
      <c r="G38" s="426"/>
      <c r="H38" s="212"/>
      <c r="I38" s="212"/>
    </row>
    <row r="39" spans="1:9" s="4" customFormat="1" ht="30.75" customHeight="1" x14ac:dyDescent="0.25">
      <c r="A39" s="5"/>
      <c r="B39" s="5"/>
      <c r="C39" s="426" t="s">
        <v>119</v>
      </c>
      <c r="D39" s="426"/>
      <c r="E39" s="426"/>
      <c r="F39" s="426"/>
      <c r="G39" s="426"/>
      <c r="H39" s="212"/>
      <c r="I39" s="212"/>
    </row>
    <row r="40" spans="1:9" s="4" customFormat="1" ht="15" customHeight="1" x14ac:dyDescent="0.25">
      <c r="A40" s="5"/>
      <c r="B40" s="5"/>
      <c r="C40" s="426" t="s">
        <v>123</v>
      </c>
      <c r="D40" s="426"/>
      <c r="E40" s="426"/>
      <c r="F40" s="426"/>
      <c r="G40" s="426"/>
      <c r="H40" s="212"/>
      <c r="I40" s="212"/>
    </row>
    <row r="41" spans="1:9" s="4" customFormat="1" ht="16.5" customHeight="1" x14ac:dyDescent="0.25">
      <c r="A41" s="5"/>
      <c r="B41" s="5" t="s">
        <v>272</v>
      </c>
      <c r="C41" s="426" t="s">
        <v>121</v>
      </c>
      <c r="D41" s="426"/>
      <c r="E41" s="426"/>
      <c r="F41" s="426"/>
      <c r="G41" s="426"/>
      <c r="H41" s="212"/>
      <c r="I41" s="212"/>
    </row>
    <row r="42" spans="1:9" s="4" customFormat="1" ht="15" customHeight="1" x14ac:dyDescent="0.25">
      <c r="A42" s="5"/>
      <c r="B42" s="5"/>
      <c r="C42" s="426" t="s">
        <v>125</v>
      </c>
      <c r="D42" s="426"/>
      <c r="E42" s="426"/>
      <c r="F42" s="426"/>
      <c r="G42" s="426"/>
      <c r="H42" s="212"/>
      <c r="I42" s="212"/>
    </row>
    <row r="43" spans="1:9" s="4" customFormat="1" ht="15" customHeight="1" x14ac:dyDescent="0.25">
      <c r="A43" s="5"/>
      <c r="B43" s="5"/>
      <c r="C43" s="426" t="s">
        <v>122</v>
      </c>
      <c r="D43" s="426"/>
      <c r="E43" s="426"/>
      <c r="F43" s="426"/>
      <c r="G43" s="426"/>
      <c r="H43" s="212"/>
      <c r="I43" s="212"/>
    </row>
    <row r="44" spans="1:9" s="4" customFormat="1" ht="15" customHeight="1" x14ac:dyDescent="0.25">
      <c r="A44" s="5"/>
      <c r="B44" s="5"/>
      <c r="C44" s="436" t="s">
        <v>127</v>
      </c>
      <c r="D44" s="436"/>
      <c r="E44" s="436"/>
      <c r="F44" s="436"/>
      <c r="G44" s="436"/>
      <c r="H44" s="212"/>
      <c r="I44" s="212"/>
    </row>
    <row r="45" spans="1:9" s="4" customFormat="1" ht="30" customHeight="1" x14ac:dyDescent="0.25">
      <c r="A45" s="5"/>
      <c r="B45" s="5" t="s">
        <v>273</v>
      </c>
      <c r="C45" s="426" t="s">
        <v>120</v>
      </c>
      <c r="D45" s="426"/>
      <c r="E45" s="426"/>
      <c r="F45" s="426"/>
      <c r="G45" s="426"/>
      <c r="H45" s="212"/>
      <c r="I45" s="212"/>
    </row>
    <row r="46" spans="1:9" s="4" customFormat="1" ht="30" x14ac:dyDescent="0.25">
      <c r="A46" s="5"/>
      <c r="B46" s="5" t="s">
        <v>274</v>
      </c>
      <c r="D46" s="5"/>
      <c r="G46" s="5"/>
      <c r="H46" s="212"/>
      <c r="I46" s="212"/>
    </row>
    <row r="47" spans="1:9" s="4" customFormat="1" x14ac:dyDescent="0.25">
      <c r="A47" s="5"/>
      <c r="B47" s="5" t="s">
        <v>275</v>
      </c>
      <c r="D47" s="5"/>
      <c r="G47" s="5"/>
      <c r="H47" s="212"/>
      <c r="I47" s="212"/>
    </row>
    <row r="48" spans="1:9" s="4" customFormat="1" x14ac:dyDescent="0.25">
      <c r="A48" s="5"/>
      <c r="B48" s="5" t="s">
        <v>276</v>
      </c>
      <c r="D48" s="5"/>
      <c r="G48" s="5"/>
      <c r="H48" s="212"/>
      <c r="I48" s="212"/>
    </row>
    <row r="49" spans="1:9" s="4" customFormat="1" x14ac:dyDescent="0.25">
      <c r="A49" s="5"/>
      <c r="B49" s="5" t="s">
        <v>277</v>
      </c>
      <c r="D49" s="5"/>
      <c r="G49" s="5"/>
      <c r="H49" s="212"/>
      <c r="I49" s="212"/>
    </row>
    <row r="50" spans="1:9" s="1" customFormat="1" ht="15" customHeight="1" x14ac:dyDescent="0.25">
      <c r="A50" s="2"/>
      <c r="B50" s="49"/>
    </row>
    <row r="51" spans="1:9" x14ac:dyDescent="0.25">
      <c r="A51" s="50"/>
      <c r="B51" s="50"/>
      <c r="C51" s="58"/>
    </row>
    <row r="52" spans="1:9" x14ac:dyDescent="0.25">
      <c r="A52" s="65"/>
      <c r="B52" s="65"/>
      <c r="C52" s="26"/>
      <c r="E52"/>
    </row>
    <row r="53" spans="1:9" x14ac:dyDescent="0.25">
      <c r="A53" s="65"/>
      <c r="B53" s="65"/>
      <c r="C53" s="26"/>
      <c r="E53"/>
    </row>
  </sheetData>
  <sheetProtection sheet="1" objects="1" scenarios="1"/>
  <mergeCells count="22">
    <mergeCell ref="C45:G45"/>
    <mergeCell ref="C36:G36"/>
    <mergeCell ref="C37:G37"/>
    <mergeCell ref="C38:G38"/>
    <mergeCell ref="C39:G39"/>
    <mergeCell ref="C40:G40"/>
    <mergeCell ref="C41:G41"/>
    <mergeCell ref="B19:K19"/>
    <mergeCell ref="B17:K17"/>
    <mergeCell ref="C42:G42"/>
    <mergeCell ref="C43:G43"/>
    <mergeCell ref="C44:G44"/>
    <mergeCell ref="C34:G34"/>
    <mergeCell ref="C35:G35"/>
    <mergeCell ref="C23:H23"/>
    <mergeCell ref="C24:H24"/>
    <mergeCell ref="C25:H25"/>
    <mergeCell ref="C26:H26"/>
    <mergeCell ref="C27:H27"/>
    <mergeCell ref="C28:H28"/>
    <mergeCell ref="C29:H29"/>
    <mergeCell ref="C33:G33"/>
  </mergeCells>
  <phoneticPr fontId="10" type="noConversion"/>
  <dataValidations count="1">
    <dataValidation type="list" allowBlank="1" showInputMessage="1" showErrorMessage="1" sqref="C20 C10">
      <formula1>"0,2,5,6,8,9,10"</formula1>
    </dataValidation>
  </dataValidations>
  <printOptions gridLines="1"/>
  <pageMargins left="0.70866141732283472" right="0.62992125984251968" top="0.78740157480314965" bottom="0.74803149606299213" header="0.31496062992125984" footer="0.31496062992125984"/>
  <pageSetup paperSize="9" scale="74" fitToHeight="0" orientation="landscape" r:id="rId1"/>
  <headerFooter alignWithMargins="0">
    <oddHeader>&amp;L&amp;"Calibri,Bold"&amp;16MHA Medium Schemes Framework Performance Toolkit
&amp;A&amp;R © &amp;G</oddHeader>
    <oddFooter>&amp;L&amp;F&amp;RPrinted : &amp;D</oddFooter>
  </headerFooter>
  <rowBreaks count="3" manualBreakCount="3">
    <brk id="7" max="16383" man="1"/>
    <brk id="20" max="16383" man="1"/>
    <brk id="30"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12</vt:i4>
      </vt:variant>
    </vt:vector>
  </HeadingPairs>
  <TitlesOfParts>
    <vt:vector size="33" baseType="lpstr">
      <vt:lpstr>Introduction</vt:lpstr>
      <vt:lpstr>Scheme Details</vt:lpstr>
      <vt:lpstr>Scheme Scores</vt:lpstr>
      <vt:lpstr>Scheme Scores - Charts</vt:lpstr>
      <vt:lpstr>Optional Scheme Scores</vt:lpstr>
      <vt:lpstr>Optional Scheme Scores - Charts</vt:lpstr>
      <vt:lpstr>MHA MSF2 KPI's</vt:lpstr>
      <vt:lpstr>1_Product</vt:lpstr>
      <vt:lpstr>2_Service</vt:lpstr>
      <vt:lpstr>3_Right First Time</vt:lpstr>
      <vt:lpstr>4_Cost management</vt:lpstr>
      <vt:lpstr>5_Time</vt:lpstr>
      <vt:lpstr>6_Safety</vt:lpstr>
      <vt:lpstr>7_Learning &amp; Development</vt:lpstr>
      <vt:lpstr>8_Community</vt:lpstr>
      <vt:lpstr>9_Traffic Management</vt:lpstr>
      <vt:lpstr>10_Innovation &amp; Value for Money</vt:lpstr>
      <vt:lpstr>11_Commissioning Authority</vt:lpstr>
      <vt:lpstr>8_Community Score Calculation</vt:lpstr>
      <vt:lpstr>4_Cost Management Muliplier</vt:lpstr>
      <vt:lpstr>10_ECI Savings Multiplier</vt:lpstr>
      <vt:lpstr>'1_Product'!Print_Area</vt:lpstr>
      <vt:lpstr>'2_Service'!Print_Area</vt:lpstr>
      <vt:lpstr>'3_Right First Time'!Print_Area</vt:lpstr>
      <vt:lpstr>'4_Cost management'!Print_Area</vt:lpstr>
      <vt:lpstr>'5_Time'!Print_Area</vt:lpstr>
      <vt:lpstr>'6_Safety'!Print_Area</vt:lpstr>
      <vt:lpstr>Introduction!Print_Area</vt:lpstr>
      <vt:lpstr>'10_ECI Savings Multiplier'!Print_Titles</vt:lpstr>
      <vt:lpstr>'4_Cost Management Muliplier'!Print_Titles</vt:lpstr>
      <vt:lpstr>'MHA MSF2 KPI''s'!Print_Titles</vt:lpstr>
      <vt:lpstr>'Optional Scheme Scores'!Print_Titles</vt:lpstr>
      <vt:lpstr>'Scheme Scores'!Print_Titles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Walters</dc:creator>
  <cp:lastModifiedBy>Walters, David (Place)</cp:lastModifiedBy>
  <cp:lastPrinted>2016-07-30T05:49:48Z</cp:lastPrinted>
  <dcterms:created xsi:type="dcterms:W3CDTF">2013-05-27T05:46:15Z</dcterms:created>
  <dcterms:modified xsi:type="dcterms:W3CDTF">2016-08-04T06:51:21Z</dcterms:modified>
</cp:coreProperties>
</file>